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Desktop\Bristol (McCabe files)\Drawdown &amp; Status Trackers\Round 1 - Drawdown Trackers\"/>
    </mc:Choice>
  </mc:AlternateContent>
  <xr:revisionPtr revIDLastSave="0" documentId="13_ncr:1_{854F8E64-50C0-40C8-A5B1-FDF381503DBC}" xr6:coauthVersionLast="47" xr6:coauthVersionMax="47" xr10:uidLastSave="{00000000-0000-0000-0000-000000000000}"/>
  <bookViews>
    <workbookView xWindow="-110" yWindow="-110" windowWidth="19420" windowHeight="10420" xr2:uid="{C409A5FB-AA84-49FD-A669-FF6FA0793979}"/>
  </bookViews>
  <sheets>
    <sheet name="Subrecipients" sheetId="1" r:id="rId1"/>
    <sheet name="Beneficiaries" sheetId="2" r:id="rId2"/>
    <sheet name="Awards Declined " sheetId="3" r:id="rId3"/>
  </sheets>
  <definedNames>
    <definedName name="_xlnm._FilterDatabase" localSheetId="0" hidden="1">Subrecipients!$A$5:$AB$30</definedName>
    <definedName name="_xlnm.Print_Area" localSheetId="0">Subrecipients!$B$3:$AA$46</definedName>
    <definedName name="_xlnm.Print_Titles" localSheetId="0">Subrecipients!$1:$5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1" i="1" l="1"/>
  <c r="AA33" i="1"/>
  <c r="S12" i="2"/>
  <c r="S8" i="2"/>
  <c r="M12" i="2"/>
  <c r="L12" i="2"/>
  <c r="Q12" i="2"/>
  <c r="O12" i="2"/>
  <c r="H34" i="1"/>
  <c r="H31" i="1"/>
  <c r="O31" i="1" l="1"/>
  <c r="M31" i="1"/>
  <c r="K31" i="1"/>
  <c r="AA38" i="1"/>
  <c r="Y31" i="1"/>
  <c r="W31" i="1" l="1"/>
  <c r="U31" i="1"/>
  <c r="S31" i="1"/>
  <c r="Q31" i="1"/>
  <c r="H12" i="2" l="1"/>
  <c r="AA21" i="1" l="1"/>
  <c r="AA17" i="1"/>
  <c r="H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Goss, Sarah</author>
  </authors>
  <commentList>
    <comment ref="K13" authorId="0" shapeId="0" xr:uid="{80153703-5178-42DD-AD05-E52E66D20C20}">
      <text>
        <r>
          <rPr>
            <b/>
            <sz val="9"/>
            <color indexed="81"/>
            <rFont val="Tahoma"/>
            <family val="2"/>
          </rPr>
          <t xml:space="preserve">UHY to Submit first week of January 2023 for payment
</t>
        </r>
      </text>
    </comment>
  </commentList>
</comments>
</file>

<file path=xl/sharedStrings.xml><?xml version="1.0" encoding="utf-8"?>
<sst xmlns="http://schemas.openxmlformats.org/spreadsheetml/2006/main" count="407" uniqueCount="255">
  <si>
    <t xml:space="preserve">Bristol, CT -Subrecipient Awards - Drawdown Tracker </t>
  </si>
  <si>
    <t>Organization Name</t>
  </si>
  <si>
    <t>Project Name</t>
  </si>
  <si>
    <t xml:space="preserve">Contact Name </t>
  </si>
  <si>
    <t>Contact Phone</t>
  </si>
  <si>
    <t>Contact Email</t>
  </si>
  <si>
    <t>Project Type</t>
  </si>
  <si>
    <t>Approved Funding</t>
  </si>
  <si>
    <t>UHY Reviewer</t>
  </si>
  <si>
    <t>Draw #1</t>
  </si>
  <si>
    <t>Date of City Payment</t>
  </si>
  <si>
    <t>Draw #2</t>
  </si>
  <si>
    <t>Draw #3</t>
  </si>
  <si>
    <t xml:space="preserve">Draw #4 </t>
  </si>
  <si>
    <t xml:space="preserve">Draw #5 </t>
  </si>
  <si>
    <t xml:space="preserve">Draw #6 </t>
  </si>
  <si>
    <t>Draw #7</t>
  </si>
  <si>
    <t>Balance of Awards Remaining</t>
  </si>
  <si>
    <t>Comments</t>
  </si>
  <si>
    <t>Bristol Tool Works LLC</t>
  </si>
  <si>
    <t xml:space="preserve">Machinery Acquisition </t>
  </si>
  <si>
    <t xml:space="preserve">
Richard Lacey</t>
  </si>
  <si>
    <t>(860) 302-4142 (mike)
(860) 973-4053 (Richard Lacey)</t>
  </si>
  <si>
    <t>harjonmfg@gmail.com</t>
  </si>
  <si>
    <t>Business</t>
  </si>
  <si>
    <t>Sarah Goss</t>
  </si>
  <si>
    <t>Bristol Bazaar LLC</t>
  </si>
  <si>
    <t>The Bristol Bazaar Opening</t>
  </si>
  <si>
    <t>Carolyn Verikas</t>
  </si>
  <si>
    <t>802-777-0591</t>
  </si>
  <si>
    <t>thebristolbazaarct@gmail.com</t>
  </si>
  <si>
    <t>Submitting draws</t>
  </si>
  <si>
    <t>Bristol Boys &amp; Girls Club</t>
  </si>
  <si>
    <t>Bristol Boys &amp; Girls Outdoor Expansion Project</t>
  </si>
  <si>
    <t>Tamara Carlson
Lisa Beaudet
Keleigh Courtney</t>
  </si>
  <si>
    <t>860-540-3100</t>
  </si>
  <si>
    <t>Non-Profit</t>
  </si>
  <si>
    <t>Bristol Brass and Wind Ensemble, Inc.</t>
  </si>
  <si>
    <t>Bristol Brass and Wind Ensemble - Sustaining Cultural Enrichment of the Greater Bristol Community</t>
  </si>
  <si>
    <t>Richard Theriault
Jon Lamkins</t>
  </si>
  <si>
    <t>860-995-9329</t>
  </si>
  <si>
    <t>richtmusic@live.com
jon.lamkins@cox.net</t>
  </si>
  <si>
    <t>Bristol Chamber of Commerce - "Bristol Works"</t>
  </si>
  <si>
    <t>Bristol In Demand: A Collaborative Workforce Development Training Program</t>
  </si>
  <si>
    <t>860-584-4720
860-634-5333</t>
  </si>
  <si>
    <t>BCDC Expansion of Services and Improvements</t>
  </si>
  <si>
    <t>Maegan Adams</t>
  </si>
  <si>
    <t>860-583-0306</t>
  </si>
  <si>
    <t>maegan.adams@bristolcdc.com</t>
  </si>
  <si>
    <t>Bristol Chorale Moving Forward</t>
  </si>
  <si>
    <t>860-463-9181</t>
  </si>
  <si>
    <t>Firefly Hollow Brewing Company</t>
  </si>
  <si>
    <t>Dana Bourque</t>
  </si>
  <si>
    <t xml:space="preserve"> 860.539.5775 (Dana)</t>
  </si>
  <si>
    <t xml:space="preserve"> Dana@Fireflyhollowbrewing.com</t>
  </si>
  <si>
    <t>St. Joseph School</t>
  </si>
  <si>
    <t>Touchless Bath Fixtures for St. Joseph School</t>
  </si>
  <si>
    <t>Eric Frenette
Father Ramirez (signatory)</t>
  </si>
  <si>
    <t>860-582-8696</t>
  </si>
  <si>
    <t>frenette@stjosephbristol.org</t>
  </si>
  <si>
    <t>The Family Center(DBA) Imagine Nation, A Museum Early Learning Center</t>
  </si>
  <si>
    <t>Healthy Classroom Connections</t>
  </si>
  <si>
    <t>860-314-1400</t>
  </si>
  <si>
    <t>doreen.stickney@imaginenation.org</t>
  </si>
  <si>
    <t>The New England Carousel Museum</t>
  </si>
  <si>
    <t>The Carousel Museum, We Make Bristol's Merry-Go-Round!</t>
  </si>
  <si>
    <t>Morgan Urgo</t>
  </si>
  <si>
    <t>860-585-5411 x 105</t>
  </si>
  <si>
    <t>murgo@thecarouselmuseum.org</t>
  </si>
  <si>
    <t>Rowley Spring and Stamping</t>
  </si>
  <si>
    <t>Invest in new capital and equipment to broaden operational capabilities</t>
  </si>
  <si>
    <t>John Dellalana</t>
  </si>
  <si>
    <t>203-875-5182</t>
  </si>
  <si>
    <t>johnd@rowleyspring.com</t>
  </si>
  <si>
    <t xml:space="preserve">Sarah Goss </t>
  </si>
  <si>
    <t>Bristol Hospital Operating Room - Air Flow, Temperature and Humidity System Replacement/Redundancy Upgrade</t>
  </si>
  <si>
    <t>Kurt Barwis
Darius Erami direct (860-585-3132)</t>
  </si>
  <si>
    <t>860-585-3041</t>
  </si>
  <si>
    <t>DTRAVERS@BRISTOLHOSPITAL.ORG
Derami@bristolhospital.org</t>
  </si>
  <si>
    <t>Martha McCabe</t>
  </si>
  <si>
    <t>Beulah A.M.E. Zion Church</t>
  </si>
  <si>
    <t>"A Healthy Church" environment to worship</t>
  </si>
  <si>
    <t>Patricia Washington</t>
  </si>
  <si>
    <t>860-930-0274</t>
  </si>
  <si>
    <t>patcwashington3@gmail.com</t>
  </si>
  <si>
    <t>Bristol Sports Armory LLC</t>
  </si>
  <si>
    <t xml:space="preserve"> Bristol Armory Community Recreation/ Health and Wellness Program</t>
  </si>
  <si>
    <t>Bunty Ray</t>
  </si>
  <si>
    <t>860-919-8120</t>
  </si>
  <si>
    <t>bristolsportsarmory@gmail.com</t>
  </si>
  <si>
    <t>Bristol Adult Resource Center</t>
  </si>
  <si>
    <t>BARC Program Expansion and Administration Relocation</t>
  </si>
  <si>
    <t>Mary Etter</t>
  </si>
  <si>
    <t>8605829102 xt 125</t>
  </si>
  <si>
    <t>Environmental Learning Centers of Connecticut, Inc</t>
  </si>
  <si>
    <t xml:space="preserve">Accessible Trail at the Harry C. Barnes Memorial Nature Trail </t>
  </si>
  <si>
    <t>Scott Heth</t>
  </si>
  <si>
    <t>860-583-1234</t>
  </si>
  <si>
    <t>sheth@elcct.org</t>
  </si>
  <si>
    <t>Environmental Learning Centers of Connecticut, Inc.</t>
  </si>
  <si>
    <t>HVAC and Air Handling System at the Harry C. Barnes Memorial Nature Center</t>
  </si>
  <si>
    <t>Grace Baptist Church</t>
  </si>
  <si>
    <t>Replace/Upgrade gym heating unit</t>
  </si>
  <si>
    <t>Donna &amp; Pastor Tom Baran</t>
  </si>
  <si>
    <t>860-919-7615</t>
  </si>
  <si>
    <t>baran.donna@yahoo.com
pastortom@gracebaptistct.com
churchoffice@gracebaptistct.com</t>
  </si>
  <si>
    <t>Immanuel Lutheran School facility improvements to reduce COVID-19 transmission</t>
  </si>
  <si>
    <t>Bob Wollenberg</t>
  </si>
  <si>
    <t>860-877-3031</t>
  </si>
  <si>
    <t>Miller Foods, Inc DBA Oma's Pride</t>
  </si>
  <si>
    <t xml:space="preserve">Oma's Pride Bristol Kitchen </t>
  </si>
  <si>
    <t>Adam DeJulius</t>
  </si>
  <si>
    <t>860-839-0517</t>
  </si>
  <si>
    <t>adam@omaspride.com</t>
  </si>
  <si>
    <t>Robotics - Company Expansion and Office Relocation</t>
  </si>
  <si>
    <t>860-256-4797</t>
  </si>
  <si>
    <t>Prudence Crandall Center, Inc.</t>
  </si>
  <si>
    <t>Bristol Community Outreach &amp; Services Office</t>
  </si>
  <si>
    <t>Barbara Damon</t>
  </si>
  <si>
    <t>860-259-3816</t>
  </si>
  <si>
    <t>bdamon@prudencecrandall.org</t>
  </si>
  <si>
    <t>Shepard Meadows Equestrian Center, Inc.</t>
  </si>
  <si>
    <t>Equine-Assisted Services - Horsemanship, Learning and Therapy</t>
  </si>
  <si>
    <t>Shelly Whitlock-Pope, Ed.D.</t>
  </si>
  <si>
    <t>860-314-0007</t>
  </si>
  <si>
    <t>shelly@shepardmeadows.org</t>
  </si>
  <si>
    <t>St. Vincent De Paul Mission of Bristol, Inc.</t>
  </si>
  <si>
    <t>St. Vincent De Paul Mission of Bristol Triage Center</t>
  </si>
  <si>
    <t>Christine Thebarge</t>
  </si>
  <si>
    <t>860-589-9098</t>
  </si>
  <si>
    <t>edsvdp@comcast.net</t>
  </si>
  <si>
    <t>Wheeler Clinic, Inc.</t>
  </si>
  <si>
    <t>Bristol Family Health and Wellness Center (FHWC)</t>
  </si>
  <si>
    <t>Sabrina Trocchi</t>
  </si>
  <si>
    <t>860-793-3379</t>
  </si>
  <si>
    <t>strocchi@wheelerclinic.org</t>
  </si>
  <si>
    <t xml:space="preserve">Wheeler Clinic School-Based Behavioral Health Services </t>
  </si>
  <si>
    <t>Bristol Historical Society</t>
  </si>
  <si>
    <t>Re-Opening Plan for the Bristol Historical Society (BHS)</t>
  </si>
  <si>
    <t xml:space="preserve">
Ellen Zoppo</t>
  </si>
  <si>
    <t>860-583-6309</t>
  </si>
  <si>
    <t xml:space="preserve">
ellenzoppo@comcast.net</t>
  </si>
  <si>
    <t>Exchange Club of Bristol Connecticut Incorporated</t>
  </si>
  <si>
    <t>Bristol Mum Festival</t>
  </si>
  <si>
    <t>Susan Berard</t>
  </si>
  <si>
    <t>860-585-6750</t>
  </si>
  <si>
    <t>sueberard@gmail.com</t>
  </si>
  <si>
    <t>Veterans Strong Community Center, Inc.</t>
  </si>
  <si>
    <t>Technology Reboot</t>
  </si>
  <si>
    <t>Donna Dognin</t>
  </si>
  <si>
    <t>860-584-6258</t>
  </si>
  <si>
    <t>donnadognin@vetstronginc.org</t>
  </si>
  <si>
    <t>Novo Precision LLC</t>
  </si>
  <si>
    <t>Fiberoptic Splicing Project</t>
  </si>
  <si>
    <t>William Hazard</t>
  </si>
  <si>
    <t>860-583-0517</t>
  </si>
  <si>
    <t>whazard@novoprecision.com</t>
  </si>
  <si>
    <t>TOTAL</t>
  </si>
  <si>
    <t>NA</t>
  </si>
  <si>
    <t>Date - Agreement Sent to Subrecipient</t>
  </si>
  <si>
    <t xml:space="preserve">Date  - Subrecipient Agreement Fully Executed </t>
  </si>
  <si>
    <t xml:space="preserve">Date - Agreement Fully Executed </t>
  </si>
  <si>
    <t xml:space="preserve">Beneficiaries </t>
  </si>
  <si>
    <t xml:space="preserve">TOTAL </t>
  </si>
  <si>
    <t xml:space="preserve">Awards Declined/Rescinded </t>
  </si>
  <si>
    <t>Entity Declined Award - Agreement rescinded by City 1/27/2023</t>
  </si>
  <si>
    <t xml:space="preserve">Movia Robotics </t>
  </si>
  <si>
    <t xml:space="preserve">Bristol Hospital Inc. </t>
  </si>
  <si>
    <t xml:space="preserve">Bristol Choral Society, Inc. </t>
  </si>
  <si>
    <r>
      <t>Business</t>
    </r>
    <r>
      <rPr>
        <sz val="14"/>
        <color rgb="FFFF0000"/>
        <rFont val="Calibri"/>
        <family val="2"/>
        <scheme val="minor"/>
      </rPr>
      <t>***</t>
    </r>
  </si>
  <si>
    <t>*** Under ARPA requirements, if a subrecipient holds a 501c3 or 501c9 designation, it will be treated by the federal government as a non-profit business/organization.  Bristol Works has received a 501c3 IRS designation.</t>
  </si>
  <si>
    <t>robertwollenberg@gmail.com</t>
  </si>
  <si>
    <t xml:space="preserve"> tgifford@moviarobotics.com</t>
  </si>
  <si>
    <t>Businesses (8)</t>
  </si>
  <si>
    <t>Orange - Project CLOSED OUT</t>
  </si>
  <si>
    <t xml:space="preserve">Draw #8 </t>
  </si>
  <si>
    <t xml:space="preserve">Date of City Payment </t>
  </si>
  <si>
    <t>4/21/2023 check #506376</t>
  </si>
  <si>
    <t>Immanuel Evangelical Lutheran Church</t>
  </si>
  <si>
    <t xml:space="preserve">Updated May 1, 2023 </t>
  </si>
  <si>
    <t>Subrecipient will submit Advances when they have a balance of less than 60 days of operating funds (approx. $150,000) available - Advances will be submitted to cover Quarterly budgeted expenses.</t>
  </si>
  <si>
    <t>Non-Profits (17)</t>
  </si>
  <si>
    <t>Balance to Disburse</t>
  </si>
  <si>
    <t>5 Beneficiaries</t>
  </si>
  <si>
    <t xml:space="preserve">TOTAL CITY ARPA Round 1 Funding </t>
  </si>
  <si>
    <t>Total Beneficiary Awards (non-profits)</t>
  </si>
  <si>
    <t>Total Subrecipient Business &amp; Non-Profit Awards</t>
  </si>
  <si>
    <t>Delayed - waiting to receivie Match commitment by Jan. 2024</t>
  </si>
  <si>
    <t>ARPA Written Justification Required</t>
  </si>
  <si>
    <t>Balance to Disburse - lst Round Subrecipients</t>
  </si>
  <si>
    <t>Total Disbursed to Date</t>
  </si>
  <si>
    <t>5/15/2023 Check# 507156</t>
  </si>
  <si>
    <t>5/17/2023 Check # 507179</t>
  </si>
  <si>
    <t>Total 1st Round Subrecipients awards</t>
  </si>
  <si>
    <t>5/11/2023 Check #507310</t>
  </si>
  <si>
    <t>5/17/2023 Check #507422</t>
  </si>
  <si>
    <t xml:space="preserve">Submitting draws </t>
  </si>
  <si>
    <t xml:space="preserve">June 2, 2023 email - checking on status of project </t>
  </si>
  <si>
    <t>25 Projects (23 Subrecipients)</t>
  </si>
  <si>
    <t>CLOSED March 31, 2023</t>
  </si>
  <si>
    <t xml:space="preserve">CLOSED June 8, 2023 </t>
  </si>
  <si>
    <t xml:space="preserve">Total Disbursed to date </t>
  </si>
  <si>
    <t>drcpa16v@sbcglobal.net</t>
  </si>
  <si>
    <t>Diane Read</t>
  </si>
  <si>
    <t>CLOSED July 10, 2023</t>
  </si>
  <si>
    <t>Biding is in process as of July 7, 2023</t>
  </si>
  <si>
    <t>7/3/2023 Check # 508820</t>
  </si>
  <si>
    <t>Bristol Child Development Center (child day care center)</t>
  </si>
  <si>
    <t>Check # 509396 7/4/2023</t>
  </si>
  <si>
    <t>Check # 509411 7/24/23</t>
  </si>
  <si>
    <t xml:space="preserve">CLOSED Aug. 11, 2023 </t>
  </si>
  <si>
    <t>7/20/23 Check #509616</t>
  </si>
  <si>
    <t>4/21/23 Check #506342</t>
  </si>
  <si>
    <t>8/30/2023 Check # 510266</t>
  </si>
  <si>
    <t>Grey - need to draw down by Jan. 30, 2024</t>
  </si>
  <si>
    <t>Notes</t>
  </si>
  <si>
    <t xml:space="preserve">Draw #2 </t>
  </si>
  <si>
    <t xml:space="preserve">Draw #1 </t>
  </si>
  <si>
    <t>Kim Holley, Jill Fitzgerald</t>
  </si>
  <si>
    <t>metter@bristolarc.org; bsinger@bristolarc.org</t>
  </si>
  <si>
    <t>k.holley@bristolworksct.org</t>
  </si>
  <si>
    <t>Check #510809 9/7/2023</t>
  </si>
  <si>
    <t xml:space="preserve">Jay Maia - CEO, Doreen Stickney - program officer </t>
  </si>
  <si>
    <t xml:space="preserve">Check #511213 paid 9/21/2023 </t>
  </si>
  <si>
    <t>Check sent 3/3/2023 - UHY reconciled 9/21/2023</t>
  </si>
  <si>
    <t xml:space="preserve">Received 2nd advance 9/21/2023 - UHY will reconcile before CLOSE OUT by Dec. 31, 2023. </t>
  </si>
  <si>
    <t>Yellow - Approved to receive Advances OR UHY waiting for expense documents to approve Draw Request</t>
  </si>
  <si>
    <t>Tim Gifford</t>
  </si>
  <si>
    <t>Requests UHY reviewed - to be disbursed or check from City sent</t>
  </si>
  <si>
    <t>Draw #4</t>
  </si>
  <si>
    <t>Draw 4</t>
  </si>
  <si>
    <t>Date of City lst Draw Payment</t>
  </si>
  <si>
    <t>Award Terminated Oct. 5, 2023 - balance of award returned to City</t>
  </si>
  <si>
    <t>9/28/23 Check # 511589</t>
  </si>
  <si>
    <t>10/3/23 Check # 511585</t>
  </si>
  <si>
    <t>jay@bbgc.org - kcourtney@bbgc.org</t>
  </si>
  <si>
    <t>Sent to City 11/14/2023</t>
  </si>
  <si>
    <t>Check# 152250 11/1/2023</t>
  </si>
  <si>
    <t>Phone call on Nov. 17 - will be placing public solicitation for bids week of Dec. 4th  - will plan to pick winning bid before Christmas.   Plan to execute general contractor agreement by Jan. 15, 2024 - will issue first payment late January or Feb. 2024.</t>
  </si>
  <si>
    <t xml:space="preserve">March 16, 2023 Written Justification Received </t>
  </si>
  <si>
    <t xml:space="preserve">Total Disbused - CLOSED </t>
  </si>
  <si>
    <t>11/17/2023 Check #513014</t>
  </si>
  <si>
    <t>11/20/23 Check #513112</t>
  </si>
  <si>
    <t>11/16/23 Check # 513090</t>
  </si>
  <si>
    <t>Total Disbursed - CLOSED</t>
  </si>
  <si>
    <t>Orange - CLOSE OUT Beneficiaries</t>
  </si>
  <si>
    <t xml:space="preserve">CLOSED Dec. 1, 2023 </t>
  </si>
  <si>
    <t xml:space="preserve">Revised Work Plan &amp; Budget approved by Task Force Dec. 11, 2023 </t>
  </si>
  <si>
    <t>Budget Revision approved by Dec. 2023 Task Force</t>
  </si>
  <si>
    <t>will be terminated January 2024</t>
  </si>
  <si>
    <t>Returned  $16.72 from $19,80 award to City 12/20/2023</t>
  </si>
  <si>
    <t>Exchange Club call to UHY 12/20/2023 - returned balance of award to City</t>
  </si>
  <si>
    <t>CLOSE OUT Forms received - UHY will reconcile final Advance 12/22/2023</t>
  </si>
  <si>
    <t>Exchange Club awarded $1,980.00 - revised to $1,963.28</t>
  </si>
  <si>
    <t>Updated Jan. 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</si>
</sst>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Arial Nova"/>
      <family val="2"/>
    </font>
    <font>
      <b/>
      <i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4" borderId="0" xfId="0" applyFill="1"/>
    <xf numFmtId="0" fontId="4" fillId="0" borderId="0" xfId="0" applyFont="1" applyAlignment="1">
      <alignment horizontal="right"/>
    </xf>
    <xf numFmtId="44" fontId="8" fillId="0" borderId="0" xfId="0" applyNumberFormat="1" applyFont="1"/>
    <xf numFmtId="0" fontId="8" fillId="0" borderId="0" xfId="0" applyFont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4" fontId="7" fillId="4" borderId="3" xfId="2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44" fontId="3" fillId="4" borderId="3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4" fontId="3" fillId="0" borderId="3" xfId="2" applyFont="1" applyFill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 wrapText="1"/>
    </xf>
    <xf numFmtId="44" fontId="3" fillId="7" borderId="3" xfId="2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44" fontId="3" fillId="7" borderId="6" xfId="2" applyFont="1" applyFill="1" applyBorder="1" applyAlignment="1">
      <alignment horizontal="center" vertical="center" wrapText="1"/>
    </xf>
    <xf numFmtId="0" fontId="3" fillId="4" borderId="0" xfId="0" applyFont="1" applyFill="1"/>
    <xf numFmtId="0" fontId="12" fillId="4" borderId="0" xfId="0" applyFont="1" applyFill="1"/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4" fontId="10" fillId="0" borderId="0" xfId="2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4" borderId="3" xfId="2" applyNumberFormat="1" applyFont="1" applyFill="1" applyBorder="1" applyAlignment="1">
      <alignment horizontal="center" vertical="center"/>
    </xf>
    <xf numFmtId="43" fontId="10" fillId="4" borderId="3" xfId="1" applyFont="1" applyFill="1" applyBorder="1" applyAlignment="1">
      <alignment horizontal="center" vertical="center"/>
    </xf>
    <xf numFmtId="44" fontId="3" fillId="3" borderId="0" xfId="2" applyFont="1" applyFill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2" fillId="4" borderId="3" xfId="2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3" fontId="10" fillId="4" borderId="3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64" fontId="10" fillId="4" borderId="3" xfId="2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 wrapText="1"/>
    </xf>
    <xf numFmtId="14" fontId="10" fillId="4" borderId="3" xfId="2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44" fontId="3" fillId="3" borderId="0" xfId="2" applyFont="1" applyFill="1" applyAlignment="1">
      <alignment vertical="center"/>
    </xf>
    <xf numFmtId="44" fontId="3" fillId="4" borderId="0" xfId="2" applyFont="1" applyFill="1" applyAlignment="1">
      <alignment vertical="center"/>
    </xf>
    <xf numFmtId="0" fontId="3" fillId="4" borderId="0" xfId="0" applyFont="1" applyFill="1" applyAlignment="1">
      <alignment vertical="center"/>
    </xf>
    <xf numFmtId="44" fontId="10" fillId="4" borderId="0" xfId="2" applyFont="1" applyFill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43" fontId="10" fillId="7" borderId="3" xfId="1" applyFont="1" applyFill="1" applyBorder="1" applyAlignment="1">
      <alignment horizontal="center" vertical="center" wrapText="1"/>
    </xf>
    <xf numFmtId="44" fontId="3" fillId="7" borderId="0" xfId="2" applyFont="1" applyFill="1" applyAlignment="1">
      <alignment vertical="center"/>
    </xf>
    <xf numFmtId="0" fontId="12" fillId="7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vertical="center"/>
    </xf>
    <xf numFmtId="14" fontId="3" fillId="7" borderId="3" xfId="2" applyNumberFormat="1" applyFont="1" applyFill="1" applyBorder="1" applyAlignment="1">
      <alignment horizontal="center" vertical="center" wrapText="1"/>
    </xf>
    <xf numFmtId="44" fontId="3" fillId="7" borderId="0" xfId="2" applyFont="1" applyFill="1" applyAlignment="1">
      <alignment horizontal="center" vertical="center" wrapText="1"/>
    </xf>
    <xf numFmtId="44" fontId="3" fillId="4" borderId="3" xfId="2" applyFont="1" applyFill="1" applyBorder="1" applyAlignment="1">
      <alignment horizontal="center" vertical="center" wrapText="1"/>
    </xf>
    <xf numFmtId="43" fontId="9" fillId="0" borderId="0" xfId="1" applyFont="1"/>
    <xf numFmtId="0" fontId="17" fillId="0" borderId="0" xfId="0" applyFont="1" applyAlignment="1">
      <alignment wrapText="1"/>
    </xf>
    <xf numFmtId="44" fontId="3" fillId="7" borderId="0" xfId="2" applyFont="1" applyFill="1" applyAlignment="1">
      <alignment horizontal="center" vertical="center"/>
    </xf>
    <xf numFmtId="44" fontId="3" fillId="4" borderId="0" xfId="2" applyFont="1" applyFill="1" applyAlignment="1">
      <alignment horizontal="center" vertical="center"/>
    </xf>
    <xf numFmtId="0" fontId="10" fillId="7" borderId="6" xfId="0" applyFont="1" applyFill="1" applyBorder="1" applyAlignment="1">
      <alignment horizontal="left" vertical="center" wrapText="1"/>
    </xf>
    <xf numFmtId="44" fontId="0" fillId="0" borderId="0" xfId="2" applyFont="1"/>
    <xf numFmtId="14" fontId="3" fillId="7" borderId="0" xfId="1" applyNumberFormat="1" applyFont="1" applyFill="1" applyAlignment="1">
      <alignment horizontal="center" vertical="center"/>
    </xf>
    <xf numFmtId="44" fontId="10" fillId="7" borderId="0" xfId="2" applyFont="1" applyFill="1" applyAlignment="1">
      <alignment vertical="center"/>
    </xf>
    <xf numFmtId="14" fontId="10" fillId="7" borderId="0" xfId="1" applyNumberFormat="1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14" fontId="3" fillId="0" borderId="0" xfId="0" applyNumberFormat="1" applyFont="1" applyFill="1" applyAlignment="1">
      <alignment horizontal="center" vertical="center" wrapText="1"/>
    </xf>
    <xf numFmtId="44" fontId="15" fillId="0" borderId="0" xfId="2" applyFont="1" applyBorder="1" applyAlignment="1">
      <alignment vertical="top"/>
    </xf>
    <xf numFmtId="44" fontId="16" fillId="0" borderId="0" xfId="2" applyFont="1" applyAlignment="1">
      <alignment vertical="top"/>
    </xf>
    <xf numFmtId="44" fontId="15" fillId="0" borderId="0" xfId="2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44" fontId="3" fillId="0" borderId="0" xfId="2" applyFont="1" applyAlignment="1">
      <alignment horizontal="center" vertical="top"/>
    </xf>
    <xf numFmtId="0" fontId="15" fillId="4" borderId="0" xfId="0" applyFont="1" applyFill="1" applyAlignment="1">
      <alignment horizontal="right" vertical="top"/>
    </xf>
    <xf numFmtId="14" fontId="10" fillId="4" borderId="0" xfId="0" applyNumberFormat="1" applyFont="1" applyFill="1" applyAlignment="1">
      <alignment horizontal="center" vertical="center" wrapText="1"/>
    </xf>
    <xf numFmtId="44" fontId="3" fillId="0" borderId="0" xfId="2" applyFont="1" applyAlignment="1">
      <alignment horizontal="right" vertical="center"/>
    </xf>
    <xf numFmtId="44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1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4" fontId="3" fillId="3" borderId="0" xfId="2" applyNumberFormat="1" applyFont="1" applyFill="1" applyAlignment="1">
      <alignment horizontal="center" vertical="center" wrapText="1"/>
    </xf>
    <xf numFmtId="43" fontId="10" fillId="4" borderId="0" xfId="1" applyFont="1" applyFill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15" fillId="6" borderId="0" xfId="0" applyFont="1" applyFill="1" applyAlignment="1">
      <alignment vertical="top"/>
    </xf>
    <xf numFmtId="44" fontId="3" fillId="0" borderId="0" xfId="0" applyNumberFormat="1" applyFont="1"/>
    <xf numFmtId="14" fontId="3" fillId="7" borderId="6" xfId="2" applyNumberFormat="1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14" fontId="12" fillId="7" borderId="3" xfId="2" applyNumberFormat="1" applyFont="1" applyFill="1" applyBorder="1" applyAlignment="1">
      <alignment horizontal="center" vertical="center" wrapText="1"/>
    </xf>
    <xf numFmtId="44" fontId="10" fillId="7" borderId="0" xfId="2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44" fontId="10" fillId="7" borderId="0" xfId="2" applyFont="1" applyFill="1" applyAlignment="1">
      <alignment horizontal="center" vertical="center"/>
    </xf>
    <xf numFmtId="43" fontId="10" fillId="7" borderId="3" xfId="1" applyFont="1" applyFill="1" applyBorder="1" applyAlignment="1">
      <alignment horizontal="center" vertical="center"/>
    </xf>
    <xf numFmtId="44" fontId="10" fillId="3" borderId="0" xfId="2" applyFont="1" applyFill="1" applyAlignment="1">
      <alignment horizontal="center" vertical="center" wrapText="1"/>
    </xf>
    <xf numFmtId="44" fontId="3" fillId="3" borderId="0" xfId="2" applyFont="1" applyFill="1" applyAlignment="1">
      <alignment horizontal="center" vertical="center" wrapText="1"/>
    </xf>
    <xf numFmtId="0" fontId="10" fillId="10" borderId="3" xfId="0" applyFont="1" applyFill="1" applyBorder="1" applyAlignment="1">
      <alignment horizontal="left" vertical="center" wrapText="1"/>
    </xf>
    <xf numFmtId="44" fontId="3" fillId="10" borderId="0" xfId="2" applyFont="1" applyFill="1" applyAlignment="1">
      <alignment horizontal="center" vertical="center"/>
    </xf>
    <xf numFmtId="44" fontId="3" fillId="10" borderId="0" xfId="2" applyFont="1" applyFill="1" applyAlignment="1">
      <alignment horizontal="center" vertical="center" wrapText="1"/>
    </xf>
    <xf numFmtId="44" fontId="3" fillId="10" borderId="0" xfId="2" applyFont="1" applyFill="1" applyAlignment="1">
      <alignment vertical="center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/>
    </xf>
    <xf numFmtId="44" fontId="3" fillId="10" borderId="3" xfId="2" applyFont="1" applyFill="1" applyBorder="1" applyAlignment="1">
      <alignment horizontal="center" vertical="center"/>
    </xf>
    <xf numFmtId="14" fontId="14" fillId="10" borderId="3" xfId="2" applyNumberFormat="1" applyFont="1" applyFill="1" applyBorder="1" applyAlignment="1">
      <alignment horizontal="center" vertical="center" wrapText="1"/>
    </xf>
    <xf numFmtId="43" fontId="10" fillId="10" borderId="3" xfId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44" fontId="10" fillId="10" borderId="0" xfId="2" applyFont="1" applyFill="1" applyAlignment="1">
      <alignment horizontal="center" vertical="center"/>
    </xf>
    <xf numFmtId="44" fontId="3" fillId="10" borderId="3" xfId="2" applyFont="1" applyFill="1" applyBorder="1" applyAlignment="1">
      <alignment horizontal="center" vertical="center" wrapText="1"/>
    </xf>
    <xf numFmtId="14" fontId="12" fillId="10" borderId="3" xfId="2" applyNumberFormat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44" fontId="21" fillId="11" borderId="0" xfId="2" applyFont="1" applyFill="1" applyAlignment="1">
      <alignment horizontal="right" vertical="top"/>
    </xf>
    <xf numFmtId="0" fontId="15" fillId="11" borderId="0" xfId="0" applyFont="1" applyFill="1" applyAlignment="1">
      <alignment vertical="top"/>
    </xf>
    <xf numFmtId="44" fontId="21" fillId="11" borderId="0" xfId="2" applyFont="1" applyFill="1"/>
    <xf numFmtId="44" fontId="21" fillId="11" borderId="0" xfId="0" applyNumberFormat="1" applyFont="1" applyFill="1"/>
    <xf numFmtId="0" fontId="15" fillId="11" borderId="0" xfId="0" applyFont="1" applyFill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4" fontId="12" fillId="7" borderId="6" xfId="2" applyNumberFormat="1" applyFont="1" applyFill="1" applyBorder="1" applyAlignment="1">
      <alignment horizontal="center" vertical="center" wrapText="1"/>
    </xf>
    <xf numFmtId="44" fontId="10" fillId="3" borderId="0" xfId="2" applyFont="1" applyFill="1" applyAlignment="1">
      <alignment vertical="center"/>
    </xf>
    <xf numFmtId="44" fontId="12" fillId="7" borderId="0" xfId="2" applyFont="1" applyFill="1" applyAlignment="1">
      <alignment vertical="center"/>
    </xf>
    <xf numFmtId="44" fontId="3" fillId="12" borderId="3" xfId="2" applyFont="1" applyFill="1" applyBorder="1" applyAlignment="1">
      <alignment horizontal="center" vertical="center" wrapText="1"/>
    </xf>
    <xf numFmtId="0" fontId="19" fillId="7" borderId="0" xfId="0" applyFont="1" applyFill="1" applyAlignment="1">
      <alignment vertical="center"/>
    </xf>
    <xf numFmtId="43" fontId="6" fillId="4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4" fontId="3" fillId="0" borderId="0" xfId="2" applyNumberFormat="1" applyFont="1" applyFill="1" applyAlignment="1">
      <alignment horizontal="center" vertical="center"/>
    </xf>
    <xf numFmtId="43" fontId="25" fillId="0" borderId="0" xfId="1" applyFont="1"/>
    <xf numFmtId="43" fontId="26" fillId="0" borderId="0" xfId="1" applyFont="1"/>
    <xf numFmtId="43" fontId="21" fillId="5" borderId="0" xfId="1" applyFont="1" applyFill="1"/>
    <xf numFmtId="43" fontId="28" fillId="5" borderId="0" xfId="1" applyFont="1" applyFill="1"/>
    <xf numFmtId="43" fontId="16" fillId="5" borderId="0" xfId="1" applyFont="1" applyFill="1"/>
    <xf numFmtId="44" fontId="21" fillId="5" borderId="0" xfId="2" applyFont="1" applyFill="1"/>
    <xf numFmtId="43" fontId="15" fillId="5" borderId="0" xfId="1" applyFont="1" applyFill="1"/>
    <xf numFmtId="43" fontId="16" fillId="0" borderId="0" xfId="1" applyFont="1"/>
    <xf numFmtId="44" fontId="15" fillId="4" borderId="0" xfId="2" applyFont="1" applyFill="1" applyAlignment="1">
      <alignment horizontal="center"/>
    </xf>
    <xf numFmtId="44" fontId="15" fillId="2" borderId="0" xfId="2" applyFont="1" applyFill="1"/>
    <xf numFmtId="43" fontId="15" fillId="2" borderId="0" xfId="1" applyFont="1" applyFill="1"/>
    <xf numFmtId="43" fontId="15" fillId="4" borderId="0" xfId="1" applyFont="1" applyFill="1" applyBorder="1" applyAlignment="1">
      <alignment horizontal="right" vertical="center" wrapText="1"/>
    </xf>
    <xf numFmtId="43" fontId="29" fillId="3" borderId="1" xfId="1" applyFont="1" applyFill="1" applyBorder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43" fontId="15" fillId="3" borderId="2" xfId="1" applyFont="1" applyFill="1" applyBorder="1" applyAlignment="1">
      <alignment horizontal="center"/>
    </xf>
    <xf numFmtId="43" fontId="6" fillId="0" borderId="0" xfId="1" applyFont="1" applyFill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4" fillId="7" borderId="3" xfId="3" applyFont="1" applyFill="1" applyBorder="1" applyAlignment="1">
      <alignment horizontal="center" vertical="center"/>
    </xf>
    <xf numFmtId="43" fontId="15" fillId="0" borderId="0" xfId="1" applyFont="1"/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24" fillId="4" borderId="8" xfId="1" applyNumberFormat="1" applyFont="1" applyFill="1" applyBorder="1" applyAlignment="1">
      <alignment horizontal="center" vertical="center" wrapText="1"/>
    </xf>
    <xf numFmtId="44" fontId="24" fillId="4" borderId="8" xfId="2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top" wrapText="1"/>
    </xf>
    <xf numFmtId="44" fontId="15" fillId="0" borderId="0" xfId="2" applyFont="1" applyAlignment="1">
      <alignment vertical="center"/>
    </xf>
    <xf numFmtId="44" fontId="15" fillId="0" borderId="2" xfId="2" applyFont="1" applyBorder="1" applyAlignment="1">
      <alignment vertical="center"/>
    </xf>
    <xf numFmtId="44" fontId="15" fillId="0" borderId="0" xfId="0" applyNumberFormat="1" applyFont="1" applyAlignment="1">
      <alignment vertical="center"/>
    </xf>
    <xf numFmtId="44" fontId="15" fillId="2" borderId="2" xfId="2" applyFont="1" applyFill="1" applyBorder="1" applyAlignment="1">
      <alignment vertical="center"/>
    </xf>
    <xf numFmtId="44" fontId="21" fillId="3" borderId="0" xfId="2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44" fontId="15" fillId="0" borderId="10" xfId="2" applyFont="1" applyBorder="1" applyAlignment="1">
      <alignment vertical="center"/>
    </xf>
    <xf numFmtId="0" fontId="15" fillId="0" borderId="0" xfId="0" applyFont="1" applyAlignment="1">
      <alignment horizontal="right" vertical="center" wrapText="1"/>
    </xf>
    <xf numFmtId="44" fontId="19" fillId="8" borderId="0" xfId="2" applyFont="1" applyFill="1" applyAlignment="1">
      <alignment vertical="center"/>
    </xf>
    <xf numFmtId="43" fontId="16" fillId="8" borderId="0" xfId="1" applyFont="1" applyFill="1" applyAlignment="1">
      <alignment vertical="center"/>
    </xf>
    <xf numFmtId="0" fontId="16" fillId="8" borderId="0" xfId="0" applyFont="1" applyFill="1" applyAlignment="1">
      <alignment vertical="center"/>
    </xf>
    <xf numFmtId="44" fontId="15" fillId="8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9" fillId="12" borderId="0" xfId="0" applyFont="1" applyFill="1" applyAlignment="1">
      <alignment vertical="center" wrapText="1"/>
    </xf>
    <xf numFmtId="0" fontId="10" fillId="13" borderId="3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/>
    </xf>
    <xf numFmtId="44" fontId="3" fillId="13" borderId="3" xfId="2" applyFont="1" applyFill="1" applyBorder="1" applyAlignment="1">
      <alignment horizontal="center" vertical="center"/>
    </xf>
    <xf numFmtId="14" fontId="12" fillId="13" borderId="3" xfId="2" applyNumberFormat="1" applyFont="1" applyFill="1" applyBorder="1" applyAlignment="1">
      <alignment horizontal="center" vertical="center"/>
    </xf>
    <xf numFmtId="43" fontId="10" fillId="13" borderId="3" xfId="1" applyFont="1" applyFill="1" applyBorder="1" applyAlignment="1">
      <alignment horizontal="center" vertical="center" wrapText="1"/>
    </xf>
    <xf numFmtId="44" fontId="3" fillId="13" borderId="0" xfId="2" applyFont="1" applyFill="1" applyAlignment="1">
      <alignment vertical="center"/>
    </xf>
    <xf numFmtId="14" fontId="3" fillId="13" borderId="0" xfId="0" applyNumberFormat="1" applyFont="1" applyFill="1" applyAlignment="1">
      <alignment horizontal="center" vertical="center"/>
    </xf>
    <xf numFmtId="14" fontId="3" fillId="13" borderId="0" xfId="0" applyNumberFormat="1" applyFont="1" applyFill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44" fontId="10" fillId="13" borderId="0" xfId="2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 wrapText="1"/>
    </xf>
    <xf numFmtId="14" fontId="3" fillId="4" borderId="8" xfId="2" applyNumberFormat="1" applyFont="1" applyFill="1" applyBorder="1" applyAlignment="1">
      <alignment horizontal="center" vertical="center" wrapText="1"/>
    </xf>
    <xf numFmtId="44" fontId="23" fillId="14" borderId="2" xfId="2" applyFont="1" applyFill="1" applyBorder="1" applyAlignment="1">
      <alignment vertical="center"/>
    </xf>
    <xf numFmtId="0" fontId="23" fillId="14" borderId="0" xfId="0" applyFont="1" applyFill="1" applyAlignment="1">
      <alignment vertical="center"/>
    </xf>
    <xf numFmtId="14" fontId="10" fillId="4" borderId="3" xfId="1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3" fontId="31" fillId="4" borderId="0" xfId="1" applyFont="1" applyFill="1" applyAlignment="1">
      <alignment horizontal="center" vertical="center" wrapText="1"/>
    </xf>
    <xf numFmtId="44" fontId="24" fillId="5" borderId="8" xfId="2" applyFont="1" applyFill="1" applyBorder="1" applyAlignment="1">
      <alignment horizontal="center" vertical="center" wrapText="1"/>
    </xf>
    <xf numFmtId="44" fontId="10" fillId="5" borderId="0" xfId="2" applyFont="1" applyFill="1" applyAlignment="1">
      <alignment horizontal="center" vertical="center"/>
    </xf>
    <xf numFmtId="44" fontId="3" fillId="5" borderId="8" xfId="2" applyFont="1" applyFill="1" applyBorder="1" applyAlignment="1">
      <alignment horizontal="center" vertical="center" wrapText="1"/>
    </xf>
    <xf numFmtId="44" fontId="3" fillId="5" borderId="0" xfId="2" applyFont="1" applyFill="1" applyAlignment="1">
      <alignment horizontal="center" vertical="center"/>
    </xf>
    <xf numFmtId="0" fontId="32" fillId="0" borderId="3" xfId="3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10" fillId="7" borderId="3" xfId="2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14" fontId="24" fillId="4" borderId="8" xfId="2" applyNumberFormat="1" applyFont="1" applyFill="1" applyBorder="1" applyAlignment="1">
      <alignment horizontal="center" vertical="center" wrapText="1"/>
    </xf>
    <xf numFmtId="43" fontId="10" fillId="7" borderId="3" xfId="1" applyFont="1" applyFill="1" applyBorder="1" applyAlignment="1">
      <alignment horizontal="left" vertical="center" wrapText="1"/>
    </xf>
    <xf numFmtId="43" fontId="7" fillId="7" borderId="4" xfId="1" applyFont="1" applyFill="1" applyBorder="1" applyAlignment="1">
      <alignment horizontal="center" vertical="center" wrapText="1"/>
    </xf>
    <xf numFmtId="43" fontId="7" fillId="7" borderId="3" xfId="1" applyFont="1" applyFill="1" applyBorder="1" applyAlignment="1">
      <alignment horizontal="center" vertical="center" wrapText="1"/>
    </xf>
    <xf numFmtId="43" fontId="3" fillId="7" borderId="3" xfId="1" applyFont="1" applyFill="1" applyBorder="1" applyAlignment="1">
      <alignment horizontal="center" vertical="center" wrapText="1"/>
    </xf>
    <xf numFmtId="14" fontId="6" fillId="7" borderId="8" xfId="1" applyNumberFormat="1" applyFont="1" applyFill="1" applyBorder="1" applyAlignment="1">
      <alignment horizontal="center" vertical="center" wrapText="1"/>
    </xf>
    <xf numFmtId="43" fontId="6" fillId="7" borderId="8" xfId="1" applyFont="1" applyFill="1" applyBorder="1" applyAlignment="1">
      <alignment horizontal="center" vertical="center" wrapText="1"/>
    </xf>
    <xf numFmtId="14" fontId="24" fillId="7" borderId="8" xfId="1" applyNumberFormat="1" applyFont="1" applyFill="1" applyBorder="1" applyAlignment="1">
      <alignment horizontal="center" vertical="center" wrapText="1"/>
    </xf>
    <xf numFmtId="44" fontId="24" fillId="7" borderId="8" xfId="2" applyFont="1" applyFill="1" applyBorder="1" applyAlignment="1">
      <alignment horizontal="center" vertical="center" wrapText="1"/>
    </xf>
    <xf numFmtId="14" fontId="24" fillId="7" borderId="8" xfId="2" applyNumberFormat="1" applyFont="1" applyFill="1" applyBorder="1" applyAlignment="1">
      <alignment horizontal="center" vertical="center" wrapText="1"/>
    </xf>
    <xf numFmtId="43" fontId="31" fillId="7" borderId="0" xfId="1" applyFont="1" applyFill="1" applyAlignment="1">
      <alignment horizontal="center" vertical="center"/>
    </xf>
    <xf numFmtId="43" fontId="7" fillId="7" borderId="3" xfId="1" applyFont="1" applyFill="1" applyBorder="1" applyAlignment="1">
      <alignment horizontal="center"/>
    </xf>
    <xf numFmtId="43" fontId="7" fillId="7" borderId="3" xfId="1" applyFont="1" applyFill="1" applyBorder="1" applyAlignment="1">
      <alignment horizontal="center" vertical="center"/>
    </xf>
    <xf numFmtId="14" fontId="6" fillId="7" borderId="3" xfId="1" applyNumberFormat="1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center" vertical="center" wrapText="1"/>
    </xf>
    <xf numFmtId="14" fontId="24" fillId="7" borderId="3" xfId="1" applyNumberFormat="1" applyFont="1" applyFill="1" applyBorder="1" applyAlignment="1">
      <alignment horizontal="center" vertical="center" wrapText="1"/>
    </xf>
    <xf numFmtId="44" fontId="3" fillId="7" borderId="8" xfId="2" applyFont="1" applyFill="1" applyBorder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6" fillId="10" borderId="0" xfId="0" applyFont="1" applyFill="1" applyAlignment="1">
      <alignment horizontal="center" vertical="center" wrapText="1"/>
    </xf>
    <xf numFmtId="43" fontId="10" fillId="10" borderId="5" xfId="1" applyFont="1" applyFill="1" applyBorder="1" applyAlignment="1">
      <alignment horizontal="center" vertical="center" wrapText="1"/>
    </xf>
    <xf numFmtId="43" fontId="31" fillId="0" borderId="0" xfId="1" applyFont="1" applyAlignment="1">
      <alignment wrapText="1"/>
    </xf>
    <xf numFmtId="0" fontId="12" fillId="2" borderId="0" xfId="0" applyFont="1" applyFill="1" applyAlignment="1">
      <alignment vertical="center" wrapText="1"/>
    </xf>
    <xf numFmtId="44" fontId="3" fillId="7" borderId="3" xfId="2" applyFont="1" applyFill="1" applyBorder="1" applyAlignment="1">
      <alignment horizontal="center" vertical="center"/>
    </xf>
    <xf numFmtId="14" fontId="12" fillId="7" borderId="3" xfId="2" applyNumberFormat="1" applyFont="1" applyFill="1" applyBorder="1" applyAlignment="1">
      <alignment horizontal="center" vertical="center"/>
    </xf>
    <xf numFmtId="43" fontId="10" fillId="7" borderId="0" xfId="1" applyFont="1" applyFill="1" applyAlignment="1">
      <alignment horizontal="center" vertical="center" wrapText="1"/>
    </xf>
    <xf numFmtId="43" fontId="31" fillId="0" borderId="0" xfId="1" applyFont="1"/>
    <xf numFmtId="0" fontId="15" fillId="4" borderId="0" xfId="0" applyFont="1" applyFill="1" applyAlignment="1">
      <alignment horizontal="right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edsvdp@comcast.net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robertwollenberg@gmail.com" TargetMode="External"/><Relationship Id="rId1" Type="http://schemas.openxmlformats.org/officeDocument/2006/relationships/hyperlink" Target="mailto:shelly@shepardmeadows.or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.holley@bristolworksct.org" TargetMode="External"/><Relationship Id="rId4" Type="http://schemas.openxmlformats.org/officeDocument/2006/relationships/hyperlink" Target="mailto:drcpa16v@sbcgloba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8C8B-C108-4313-B987-1420CFFF8647}">
  <sheetPr>
    <pageSetUpPr fitToPage="1"/>
  </sheetPr>
  <dimension ref="A1:AB48"/>
  <sheetViews>
    <sheetView tabSelected="1" zoomScale="52" zoomScaleNormal="52" zoomScaleSheetLayoutView="40" workbookViewId="0">
      <selection activeCell="C7" sqref="C7"/>
    </sheetView>
  </sheetViews>
  <sheetFormatPr defaultColWidth="8.81640625" defaultRowHeight="18.5" x14ac:dyDescent="0.45"/>
  <cols>
    <col min="1" max="1" width="23.7265625" style="23" customWidth="1"/>
    <col min="2" max="2" width="60.6328125" style="23" customWidth="1"/>
    <col min="3" max="3" width="40.54296875" style="23" customWidth="1"/>
    <col min="4" max="4" width="39.54296875" style="23" bestFit="1" customWidth="1"/>
    <col min="5" max="5" width="34.54296875" style="23" customWidth="1"/>
    <col min="6" max="6" width="80.6328125" style="23" customWidth="1"/>
    <col min="7" max="7" width="25.6328125" style="23" customWidth="1"/>
    <col min="8" max="8" width="29" style="23" bestFit="1" customWidth="1"/>
    <col min="9" max="9" width="28.81640625" style="23" customWidth="1"/>
    <col min="10" max="10" width="25.453125" style="23" customWidth="1"/>
    <col min="11" max="11" width="40.6328125" style="23" customWidth="1"/>
    <col min="12" max="27" width="35.6328125" style="23" customWidth="1"/>
    <col min="28" max="28" width="100.08984375" style="23" bestFit="1" customWidth="1"/>
    <col min="29" max="16384" width="8.81640625" style="23"/>
  </cols>
  <sheetData>
    <row r="1" spans="1:28" ht="30" customHeight="1" x14ac:dyDescent="0.45">
      <c r="B1" s="21"/>
      <c r="C1" s="22"/>
      <c r="D1" s="22"/>
      <c r="E1" s="22"/>
      <c r="F1" s="22"/>
      <c r="G1" s="22"/>
      <c r="H1" s="22"/>
      <c r="I1" s="22"/>
      <c r="J1" s="22"/>
    </row>
    <row r="2" spans="1:28" ht="30" customHeight="1" x14ac:dyDescent="0.45"/>
    <row r="3" spans="1:28" ht="55.5" x14ac:dyDescent="0.45">
      <c r="B3" s="83" t="s">
        <v>0</v>
      </c>
      <c r="C3" s="84"/>
      <c r="D3" s="137" t="s">
        <v>254</v>
      </c>
      <c r="F3" s="99" t="s">
        <v>170</v>
      </c>
    </row>
    <row r="5" spans="1:28" ht="55.5" x14ac:dyDescent="0.45"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160</v>
      </c>
      <c r="J5" s="24" t="s">
        <v>8</v>
      </c>
      <c r="K5" s="24" t="s">
        <v>9</v>
      </c>
      <c r="L5" s="82" t="s">
        <v>10</v>
      </c>
      <c r="M5" s="24" t="s">
        <v>11</v>
      </c>
      <c r="N5" s="25" t="s">
        <v>10</v>
      </c>
      <c r="O5" s="24" t="s">
        <v>12</v>
      </c>
      <c r="P5" s="25" t="s">
        <v>10</v>
      </c>
      <c r="Q5" s="24" t="s">
        <v>13</v>
      </c>
      <c r="R5" s="25" t="s">
        <v>10</v>
      </c>
      <c r="S5" s="26" t="s">
        <v>14</v>
      </c>
      <c r="T5" s="25" t="s">
        <v>10</v>
      </c>
      <c r="U5" s="26" t="s">
        <v>15</v>
      </c>
      <c r="V5" s="25" t="s">
        <v>10</v>
      </c>
      <c r="W5" s="26" t="s">
        <v>16</v>
      </c>
      <c r="X5" s="25" t="s">
        <v>10</v>
      </c>
      <c r="Y5" s="96" t="s">
        <v>175</v>
      </c>
      <c r="Z5" s="95" t="s">
        <v>176</v>
      </c>
      <c r="AA5" s="27" t="s">
        <v>17</v>
      </c>
      <c r="AB5" s="107" t="s">
        <v>18</v>
      </c>
    </row>
    <row r="6" spans="1:28" ht="100" customHeight="1" x14ac:dyDescent="0.45">
      <c r="A6" s="106" t="s">
        <v>188</v>
      </c>
      <c r="B6" s="117" t="s">
        <v>90</v>
      </c>
      <c r="C6" s="121" t="s">
        <v>91</v>
      </c>
      <c r="D6" s="122" t="s">
        <v>92</v>
      </c>
      <c r="E6" s="122" t="s">
        <v>93</v>
      </c>
      <c r="F6" s="122" t="s">
        <v>219</v>
      </c>
      <c r="G6" s="28" t="s">
        <v>36</v>
      </c>
      <c r="H6" s="128">
        <v>1500000</v>
      </c>
      <c r="I6" s="239" t="s">
        <v>187</v>
      </c>
      <c r="J6" s="240" t="s">
        <v>79</v>
      </c>
      <c r="K6" s="239" t="s">
        <v>187</v>
      </c>
      <c r="L6" s="126"/>
      <c r="M6" s="120">
        <v>0</v>
      </c>
      <c r="N6" s="126"/>
      <c r="O6" s="120">
        <v>0</v>
      </c>
      <c r="P6" s="126"/>
      <c r="Q6" s="120">
        <v>0</v>
      </c>
      <c r="R6" s="126"/>
      <c r="S6" s="120">
        <v>0</v>
      </c>
      <c r="T6" s="126"/>
      <c r="U6" s="120">
        <v>0</v>
      </c>
      <c r="V6" s="126"/>
      <c r="W6" s="120">
        <v>0</v>
      </c>
      <c r="X6" s="126"/>
      <c r="Y6" s="120">
        <v>0</v>
      </c>
      <c r="Z6" s="130"/>
      <c r="AA6" s="127">
        <v>1500000</v>
      </c>
      <c r="AB6" s="176" t="s">
        <v>247</v>
      </c>
    </row>
    <row r="7" spans="1:28" ht="100" customHeight="1" x14ac:dyDescent="0.45">
      <c r="B7" s="19" t="s">
        <v>26</v>
      </c>
      <c r="C7" s="55" t="s">
        <v>27</v>
      </c>
      <c r="D7" s="56" t="s">
        <v>28</v>
      </c>
      <c r="E7" s="56" t="s">
        <v>29</v>
      </c>
      <c r="F7" s="56" t="s">
        <v>30</v>
      </c>
      <c r="G7" s="32" t="s">
        <v>24</v>
      </c>
      <c r="H7" s="243">
        <v>235000</v>
      </c>
      <c r="I7" s="244">
        <v>44804</v>
      </c>
      <c r="J7" s="114" t="s">
        <v>25</v>
      </c>
      <c r="K7" s="68">
        <v>35883.919999999998</v>
      </c>
      <c r="L7" s="72">
        <v>44853</v>
      </c>
      <c r="M7" s="68">
        <v>23969.35</v>
      </c>
      <c r="N7" s="72">
        <v>44881</v>
      </c>
      <c r="O7" s="68">
        <v>33610.769999999997</v>
      </c>
      <c r="P7" s="72">
        <v>44897</v>
      </c>
      <c r="Q7" s="68">
        <v>27150.94</v>
      </c>
      <c r="R7" s="72">
        <v>44925</v>
      </c>
      <c r="S7" s="68">
        <v>76762.320000000007</v>
      </c>
      <c r="T7" s="72">
        <v>44925</v>
      </c>
      <c r="U7" s="113">
        <v>37622.699999999997</v>
      </c>
      <c r="V7" s="245" t="s">
        <v>177</v>
      </c>
      <c r="W7" s="68">
        <v>0</v>
      </c>
      <c r="X7" s="94"/>
      <c r="Y7" s="68">
        <v>0</v>
      </c>
      <c r="Z7" s="94"/>
      <c r="AA7" s="113">
        <v>0</v>
      </c>
      <c r="AB7" s="112" t="s">
        <v>252</v>
      </c>
    </row>
    <row r="8" spans="1:28" ht="100" customHeight="1" x14ac:dyDescent="0.45">
      <c r="A8" s="77"/>
      <c r="B8" s="12" t="s">
        <v>32</v>
      </c>
      <c r="C8" s="29" t="s">
        <v>33</v>
      </c>
      <c r="D8" s="32" t="s">
        <v>34</v>
      </c>
      <c r="E8" s="30" t="s">
        <v>35</v>
      </c>
      <c r="F8" s="32" t="s">
        <v>235</v>
      </c>
      <c r="G8" s="28" t="s">
        <v>36</v>
      </c>
      <c r="H8" s="65">
        <v>600000</v>
      </c>
      <c r="I8" s="39">
        <v>44845</v>
      </c>
      <c r="J8" s="34" t="s">
        <v>79</v>
      </c>
      <c r="K8" s="116">
        <v>3130</v>
      </c>
      <c r="L8" s="42">
        <v>45082</v>
      </c>
      <c r="M8" s="35">
        <v>9775.7199999999993</v>
      </c>
      <c r="N8" s="218" t="s">
        <v>236</v>
      </c>
      <c r="O8" s="40">
        <v>0</v>
      </c>
      <c r="P8" s="38"/>
      <c r="Q8" s="40">
        <v>0</v>
      </c>
      <c r="R8" s="38"/>
      <c r="S8" s="40">
        <v>0</v>
      </c>
      <c r="T8" s="38"/>
      <c r="U8" s="40">
        <v>0</v>
      </c>
      <c r="V8" s="38"/>
      <c r="W8" s="40">
        <v>0</v>
      </c>
      <c r="X8" s="38"/>
      <c r="Y8" s="40">
        <v>0</v>
      </c>
      <c r="Z8" s="38"/>
      <c r="AA8" s="31">
        <v>587094.28</v>
      </c>
      <c r="AB8" s="175" t="s">
        <v>196</v>
      </c>
    </row>
    <row r="9" spans="1:28" ht="100" customHeight="1" x14ac:dyDescent="0.45">
      <c r="B9" s="15" t="s">
        <v>42</v>
      </c>
      <c r="C9" s="29" t="s">
        <v>43</v>
      </c>
      <c r="D9" s="32" t="s">
        <v>218</v>
      </c>
      <c r="E9" s="32" t="s">
        <v>44</v>
      </c>
      <c r="F9" s="217" t="s">
        <v>220</v>
      </c>
      <c r="G9" s="32" t="s">
        <v>169</v>
      </c>
      <c r="H9" s="13">
        <v>2400000</v>
      </c>
      <c r="I9" s="33">
        <v>44805</v>
      </c>
      <c r="J9" s="43" t="s">
        <v>25</v>
      </c>
      <c r="K9" s="35">
        <v>214426.15</v>
      </c>
      <c r="L9" s="36">
        <v>44841</v>
      </c>
      <c r="M9" s="35">
        <v>290790.71999999997</v>
      </c>
      <c r="N9" s="36">
        <v>44874</v>
      </c>
      <c r="O9" s="35">
        <v>19080</v>
      </c>
      <c r="P9" s="36">
        <v>44876</v>
      </c>
      <c r="Q9" s="35">
        <v>60051.17</v>
      </c>
      <c r="R9" s="36">
        <v>44897</v>
      </c>
      <c r="S9" s="35">
        <v>513247.32</v>
      </c>
      <c r="T9" s="36">
        <v>44916</v>
      </c>
      <c r="U9" s="115">
        <v>539493.62</v>
      </c>
      <c r="V9" s="98" t="s">
        <v>233</v>
      </c>
      <c r="W9" s="40">
        <v>0</v>
      </c>
      <c r="X9" s="37"/>
      <c r="Y9" s="40">
        <v>0</v>
      </c>
      <c r="Z9" s="37"/>
      <c r="AA9" s="31">
        <v>762911</v>
      </c>
      <c r="AB9" s="175" t="s">
        <v>180</v>
      </c>
    </row>
    <row r="10" spans="1:28" ht="100" customHeight="1" x14ac:dyDescent="0.45">
      <c r="B10" s="19" t="s">
        <v>207</v>
      </c>
      <c r="C10" s="55" t="s">
        <v>45</v>
      </c>
      <c r="D10" s="56" t="s">
        <v>46</v>
      </c>
      <c r="E10" s="56" t="s">
        <v>47</v>
      </c>
      <c r="F10" s="56" t="s">
        <v>48</v>
      </c>
      <c r="G10" s="28" t="s">
        <v>36</v>
      </c>
      <c r="H10" s="18">
        <v>275000</v>
      </c>
      <c r="I10" s="110">
        <v>44805</v>
      </c>
      <c r="J10" s="114" t="s">
        <v>25</v>
      </c>
      <c r="K10" s="68">
        <v>275000</v>
      </c>
      <c r="L10" s="94" t="s">
        <v>194</v>
      </c>
      <c r="M10" s="68">
        <v>0</v>
      </c>
      <c r="N10" s="94" t="s">
        <v>158</v>
      </c>
      <c r="O10" s="68">
        <v>0</v>
      </c>
      <c r="P10" s="94" t="s">
        <v>158</v>
      </c>
      <c r="Q10" s="68">
        <v>0</v>
      </c>
      <c r="R10" s="94" t="s">
        <v>158</v>
      </c>
      <c r="S10" s="68">
        <v>0</v>
      </c>
      <c r="T10" s="94" t="s">
        <v>158</v>
      </c>
      <c r="U10" s="142">
        <v>0</v>
      </c>
      <c r="V10" s="68" t="s">
        <v>158</v>
      </c>
      <c r="W10" s="68">
        <v>0</v>
      </c>
      <c r="X10" s="94" t="s">
        <v>158</v>
      </c>
      <c r="Y10" s="68">
        <v>0</v>
      </c>
      <c r="Z10" s="94" t="s">
        <v>158</v>
      </c>
      <c r="AA10" s="113">
        <v>0</v>
      </c>
      <c r="AB10" s="112" t="s">
        <v>204</v>
      </c>
    </row>
    <row r="11" spans="1:28" ht="100" customHeight="1" x14ac:dyDescent="0.45">
      <c r="B11" s="12" t="s">
        <v>168</v>
      </c>
      <c r="C11" s="29" t="s">
        <v>49</v>
      </c>
      <c r="D11" s="32" t="s">
        <v>203</v>
      </c>
      <c r="E11" s="30" t="s">
        <v>50</v>
      </c>
      <c r="F11" s="167" t="s">
        <v>202</v>
      </c>
      <c r="G11" s="44" t="s">
        <v>36</v>
      </c>
      <c r="H11" s="17">
        <v>20000</v>
      </c>
      <c r="I11" s="39">
        <v>44804</v>
      </c>
      <c r="J11" s="34" t="s">
        <v>79</v>
      </c>
      <c r="K11" s="35">
        <v>8024.73</v>
      </c>
      <c r="L11" s="42">
        <v>44981</v>
      </c>
      <c r="M11" s="35">
        <v>10250.27</v>
      </c>
      <c r="N11" s="42">
        <v>45124</v>
      </c>
      <c r="O11" s="40">
        <v>0</v>
      </c>
      <c r="P11" s="38"/>
      <c r="Q11" s="40">
        <v>0</v>
      </c>
      <c r="R11" s="38"/>
      <c r="S11" s="40">
        <v>0</v>
      </c>
      <c r="T11" s="45"/>
      <c r="U11" s="90">
        <v>0</v>
      </c>
      <c r="V11" s="38"/>
      <c r="W11" s="40">
        <v>0</v>
      </c>
      <c r="X11" s="38"/>
      <c r="Y11" s="40">
        <v>0</v>
      </c>
      <c r="Z11" s="38"/>
      <c r="AA11" s="31">
        <v>1725</v>
      </c>
      <c r="AB11" s="139" t="s">
        <v>31</v>
      </c>
    </row>
    <row r="12" spans="1:28" ht="100" customHeight="1" x14ac:dyDescent="0.45">
      <c r="A12" s="106" t="s">
        <v>239</v>
      </c>
      <c r="B12" s="117" t="s">
        <v>167</v>
      </c>
      <c r="C12" s="121" t="s">
        <v>75</v>
      </c>
      <c r="D12" s="131" t="s">
        <v>76</v>
      </c>
      <c r="E12" s="122" t="s">
        <v>77</v>
      </c>
      <c r="F12" s="131" t="s">
        <v>78</v>
      </c>
      <c r="G12" s="44" t="s">
        <v>36</v>
      </c>
      <c r="H12" s="143">
        <v>1100000</v>
      </c>
      <c r="I12" s="124">
        <v>44984</v>
      </c>
      <c r="J12" s="125" t="s">
        <v>74</v>
      </c>
      <c r="K12" s="118">
        <v>0</v>
      </c>
      <c r="L12" s="130"/>
      <c r="M12" s="118">
        <v>0</v>
      </c>
      <c r="N12" s="130"/>
      <c r="O12" s="118">
        <v>0</v>
      </c>
      <c r="P12" s="130"/>
      <c r="Q12" s="118">
        <v>0</v>
      </c>
      <c r="R12" s="130"/>
      <c r="S12" s="118">
        <v>0</v>
      </c>
      <c r="T12" s="130"/>
      <c r="U12" s="118">
        <v>0</v>
      </c>
      <c r="V12" s="130"/>
      <c r="W12" s="118">
        <v>0</v>
      </c>
      <c r="X12" s="130"/>
      <c r="Y12" s="118">
        <v>0</v>
      </c>
      <c r="Z12" s="130"/>
      <c r="AA12" s="127">
        <v>1100000</v>
      </c>
      <c r="AB12" s="176" t="s">
        <v>238</v>
      </c>
    </row>
    <row r="13" spans="1:28" ht="100" customHeight="1" x14ac:dyDescent="0.45">
      <c r="B13" s="12" t="s">
        <v>85</v>
      </c>
      <c r="C13" s="29" t="s">
        <v>86</v>
      </c>
      <c r="D13" s="30" t="s">
        <v>87</v>
      </c>
      <c r="E13" s="30" t="s">
        <v>88</v>
      </c>
      <c r="F13" s="30" t="s">
        <v>89</v>
      </c>
      <c r="G13" s="29" t="s">
        <v>24</v>
      </c>
      <c r="H13" s="16">
        <v>100000</v>
      </c>
      <c r="I13" s="33">
        <v>44784</v>
      </c>
      <c r="J13" s="41" t="s">
        <v>79</v>
      </c>
      <c r="K13" s="35">
        <v>27340</v>
      </c>
      <c r="L13" s="46">
        <v>44937</v>
      </c>
      <c r="M13" s="35">
        <v>25350</v>
      </c>
      <c r="N13" s="138" t="s">
        <v>208</v>
      </c>
      <c r="O13" s="35">
        <v>9050</v>
      </c>
      <c r="P13" s="139" t="s">
        <v>221</v>
      </c>
      <c r="Q13" s="35">
        <v>7359.42</v>
      </c>
      <c r="R13" s="139" t="s">
        <v>242</v>
      </c>
      <c r="S13" s="40">
        <v>0</v>
      </c>
      <c r="T13" s="38"/>
      <c r="U13" s="40">
        <v>0</v>
      </c>
      <c r="V13" s="38"/>
      <c r="W13" s="40">
        <v>0</v>
      </c>
      <c r="X13" s="38"/>
      <c r="Y13" s="40">
        <v>0</v>
      </c>
      <c r="Z13" s="38"/>
      <c r="AA13" s="31">
        <v>30900.58</v>
      </c>
      <c r="AB13" s="175" t="s">
        <v>31</v>
      </c>
    </row>
    <row r="14" spans="1:28" ht="100" customHeight="1" x14ac:dyDescent="0.45">
      <c r="B14" s="14" t="s">
        <v>19</v>
      </c>
      <c r="C14" s="29" t="s">
        <v>20</v>
      </c>
      <c r="D14" s="32" t="s">
        <v>21</v>
      </c>
      <c r="E14" s="32" t="s">
        <v>22</v>
      </c>
      <c r="F14" s="32" t="s">
        <v>23</v>
      </c>
      <c r="G14" s="29" t="s">
        <v>24</v>
      </c>
      <c r="H14" s="16">
        <v>82000</v>
      </c>
      <c r="I14" s="47">
        <v>44897</v>
      </c>
      <c r="J14" s="41" t="s">
        <v>25</v>
      </c>
      <c r="K14" s="115">
        <v>31825.03</v>
      </c>
      <c r="L14" s="138" t="s">
        <v>195</v>
      </c>
      <c r="M14" s="91">
        <v>0</v>
      </c>
      <c r="N14" s="92"/>
      <c r="O14" s="91">
        <v>0</v>
      </c>
      <c r="P14" s="92"/>
      <c r="Q14" s="91">
        <v>0</v>
      </c>
      <c r="R14" s="92"/>
      <c r="S14" s="91">
        <v>0</v>
      </c>
      <c r="T14" s="92"/>
      <c r="U14" s="91">
        <v>0</v>
      </c>
      <c r="V14" s="92"/>
      <c r="W14" s="91">
        <v>0</v>
      </c>
      <c r="X14" s="92"/>
      <c r="Y14" s="91">
        <v>0</v>
      </c>
      <c r="Z14" s="92"/>
      <c r="AA14" s="31">
        <v>50174.97</v>
      </c>
      <c r="AB14" s="139" t="s">
        <v>31</v>
      </c>
    </row>
    <row r="15" spans="1:28" ht="100" customHeight="1" x14ac:dyDescent="0.45">
      <c r="A15" s="106" t="s">
        <v>188</v>
      </c>
      <c r="B15" s="12" t="s">
        <v>94</v>
      </c>
      <c r="C15" s="48" t="s">
        <v>95</v>
      </c>
      <c r="D15" s="50" t="s">
        <v>96</v>
      </c>
      <c r="E15" s="50" t="s">
        <v>97</v>
      </c>
      <c r="F15" s="50" t="s">
        <v>98</v>
      </c>
      <c r="G15" s="44" t="s">
        <v>36</v>
      </c>
      <c r="H15" s="65">
        <v>1250000</v>
      </c>
      <c r="I15" s="39">
        <v>44848</v>
      </c>
      <c r="J15" s="41" t="s">
        <v>79</v>
      </c>
      <c r="K15" s="97">
        <v>250000</v>
      </c>
      <c r="L15" s="38" t="s">
        <v>212</v>
      </c>
      <c r="M15" s="51">
        <v>69654.31</v>
      </c>
      <c r="N15" s="38" t="s">
        <v>211</v>
      </c>
      <c r="O15" s="51">
        <v>210717.37</v>
      </c>
      <c r="P15" s="101" t="s">
        <v>234</v>
      </c>
      <c r="Q15" s="51">
        <v>113916.12</v>
      </c>
      <c r="R15" s="101" t="s">
        <v>241</v>
      </c>
      <c r="S15" s="91">
        <v>0</v>
      </c>
      <c r="T15" s="92"/>
      <c r="U15" s="91">
        <v>0</v>
      </c>
      <c r="V15" s="92"/>
      <c r="W15" s="91">
        <v>0</v>
      </c>
      <c r="X15" s="92"/>
      <c r="Y15" s="91">
        <v>0</v>
      </c>
      <c r="Z15" s="92"/>
      <c r="AA15" s="31">
        <v>605712.19999999995</v>
      </c>
      <c r="AB15" s="139" t="s">
        <v>248</v>
      </c>
    </row>
    <row r="16" spans="1:28" ht="100" customHeight="1" x14ac:dyDescent="0.45">
      <c r="A16" s="77"/>
      <c r="B16" s="117" t="s">
        <v>99</v>
      </c>
      <c r="C16" s="121" t="s">
        <v>100</v>
      </c>
      <c r="D16" s="122" t="s">
        <v>96</v>
      </c>
      <c r="E16" s="122" t="s">
        <v>97</v>
      </c>
      <c r="F16" s="122" t="s">
        <v>98</v>
      </c>
      <c r="G16" s="28" t="s">
        <v>36</v>
      </c>
      <c r="H16" s="128">
        <v>175000</v>
      </c>
      <c r="I16" s="129">
        <v>44848</v>
      </c>
      <c r="J16" s="125" t="s">
        <v>79</v>
      </c>
      <c r="K16" s="119">
        <v>0</v>
      </c>
      <c r="L16" s="126"/>
      <c r="M16" s="120">
        <v>0</v>
      </c>
      <c r="N16" s="126"/>
      <c r="O16" s="120">
        <v>0</v>
      </c>
      <c r="P16" s="126"/>
      <c r="Q16" s="120">
        <v>0</v>
      </c>
      <c r="R16" s="126"/>
      <c r="S16" s="120">
        <v>0</v>
      </c>
      <c r="T16" s="126"/>
      <c r="U16" s="120">
        <v>0</v>
      </c>
      <c r="V16" s="126"/>
      <c r="W16" s="120">
        <v>0</v>
      </c>
      <c r="X16" s="126"/>
      <c r="Y16" s="120">
        <v>0</v>
      </c>
      <c r="Z16" s="126"/>
      <c r="AA16" s="127">
        <v>175000</v>
      </c>
      <c r="AB16" s="176" t="s">
        <v>205</v>
      </c>
    </row>
    <row r="17" spans="1:28" ht="100" customHeight="1" x14ac:dyDescent="0.45">
      <c r="A17" s="242" t="s">
        <v>249</v>
      </c>
      <c r="B17" s="12" t="s">
        <v>51</v>
      </c>
      <c r="C17" s="32" t="s">
        <v>51</v>
      </c>
      <c r="D17" s="30" t="s">
        <v>52</v>
      </c>
      <c r="E17" s="30" t="s">
        <v>53</v>
      </c>
      <c r="F17" s="30" t="s">
        <v>54</v>
      </c>
      <c r="G17" s="32" t="s">
        <v>24</v>
      </c>
      <c r="H17" s="16">
        <v>14500</v>
      </c>
      <c r="I17" s="33">
        <v>44874</v>
      </c>
      <c r="J17" s="41" t="s">
        <v>25</v>
      </c>
      <c r="K17" s="35">
        <v>7000</v>
      </c>
      <c r="L17" s="42">
        <v>44904</v>
      </c>
      <c r="M17" s="40">
        <v>0</v>
      </c>
      <c r="N17" s="38"/>
      <c r="O17" s="40">
        <v>0</v>
      </c>
      <c r="P17" s="38"/>
      <c r="Q17" s="40">
        <v>0</v>
      </c>
      <c r="R17" s="38"/>
      <c r="S17" s="40">
        <v>0</v>
      </c>
      <c r="T17" s="38"/>
      <c r="U17" s="40">
        <v>0</v>
      </c>
      <c r="V17" s="38"/>
      <c r="W17" s="40">
        <v>0</v>
      </c>
      <c r="X17" s="38"/>
      <c r="Y17" s="40">
        <v>0</v>
      </c>
      <c r="Z17" s="38"/>
      <c r="AA17" s="31">
        <f>H17-K17</f>
        <v>7500</v>
      </c>
      <c r="AB17" s="101" t="s">
        <v>31</v>
      </c>
    </row>
    <row r="18" spans="1:28" ht="100" customHeight="1" x14ac:dyDescent="0.45">
      <c r="B18" s="19" t="s">
        <v>101</v>
      </c>
      <c r="C18" s="55" t="s">
        <v>102</v>
      </c>
      <c r="D18" s="56" t="s">
        <v>103</v>
      </c>
      <c r="E18" s="56" t="s">
        <v>104</v>
      </c>
      <c r="F18" s="109" t="s">
        <v>105</v>
      </c>
      <c r="G18" s="44" t="s">
        <v>36</v>
      </c>
      <c r="H18" s="18">
        <v>104000</v>
      </c>
      <c r="I18" s="219">
        <v>45049</v>
      </c>
      <c r="J18" s="57" t="s">
        <v>79</v>
      </c>
      <c r="K18" s="58">
        <v>52000</v>
      </c>
      <c r="L18" s="94" t="s">
        <v>192</v>
      </c>
      <c r="M18" s="58">
        <v>52000</v>
      </c>
      <c r="N18" s="112" t="s">
        <v>213</v>
      </c>
      <c r="O18" s="58">
        <v>0</v>
      </c>
      <c r="P18" s="220"/>
      <c r="Q18" s="58">
        <v>0</v>
      </c>
      <c r="R18" s="220"/>
      <c r="S18" s="58">
        <v>0</v>
      </c>
      <c r="T18" s="220"/>
      <c r="U18" s="58">
        <v>0</v>
      </c>
      <c r="V18" s="220"/>
      <c r="W18" s="58">
        <v>0</v>
      </c>
      <c r="X18" s="220"/>
      <c r="Y18" s="58">
        <v>0</v>
      </c>
      <c r="Z18" s="220"/>
      <c r="AA18" s="113">
        <v>0</v>
      </c>
      <c r="AB18" s="112" t="s">
        <v>246</v>
      </c>
    </row>
    <row r="19" spans="1:28" ht="100" customHeight="1" x14ac:dyDescent="0.45">
      <c r="B19" s="12" t="s">
        <v>178</v>
      </c>
      <c r="C19" s="32" t="s">
        <v>106</v>
      </c>
      <c r="D19" s="30" t="s">
        <v>107</v>
      </c>
      <c r="E19" s="30" t="s">
        <v>108</v>
      </c>
      <c r="F19" s="168" t="s">
        <v>171</v>
      </c>
      <c r="G19" s="28" t="s">
        <v>36</v>
      </c>
      <c r="H19" s="65">
        <v>145000</v>
      </c>
      <c r="I19" s="39">
        <v>44802</v>
      </c>
      <c r="J19" s="41" t="s">
        <v>79</v>
      </c>
      <c r="K19" s="51">
        <v>72500</v>
      </c>
      <c r="L19" s="89" t="s">
        <v>224</v>
      </c>
      <c r="M19" s="51">
        <v>72500</v>
      </c>
      <c r="N19" s="139" t="s">
        <v>223</v>
      </c>
      <c r="O19" s="52"/>
      <c r="P19" s="53"/>
      <c r="Q19" s="91">
        <v>0</v>
      </c>
      <c r="R19" s="92"/>
      <c r="S19" s="91">
        <v>0</v>
      </c>
      <c r="T19" s="92"/>
      <c r="U19" s="91">
        <v>0</v>
      </c>
      <c r="V19" s="92"/>
      <c r="W19" s="91">
        <v>0</v>
      </c>
      <c r="X19" s="92"/>
      <c r="Y19" s="91">
        <v>0</v>
      </c>
      <c r="Z19" s="92"/>
      <c r="AA19" s="31">
        <v>0</v>
      </c>
      <c r="AB19" s="177" t="s">
        <v>225</v>
      </c>
    </row>
    <row r="20" spans="1:28" ht="100" customHeight="1" x14ac:dyDescent="0.45">
      <c r="B20" s="117" t="s">
        <v>109</v>
      </c>
      <c r="C20" s="121" t="s">
        <v>110</v>
      </c>
      <c r="D20" s="122" t="s">
        <v>111</v>
      </c>
      <c r="E20" s="122" t="s">
        <v>112</v>
      </c>
      <c r="F20" s="122" t="s">
        <v>113</v>
      </c>
      <c r="G20" s="121" t="s">
        <v>24</v>
      </c>
      <c r="H20" s="123">
        <v>100000</v>
      </c>
      <c r="I20" s="124">
        <v>45034</v>
      </c>
      <c r="J20" s="125" t="s">
        <v>79</v>
      </c>
      <c r="K20" s="120">
        <v>0</v>
      </c>
      <c r="L20" s="126"/>
      <c r="M20" s="120">
        <v>0</v>
      </c>
      <c r="N20" s="126"/>
      <c r="O20" s="120">
        <v>0</v>
      </c>
      <c r="P20" s="126"/>
      <c r="Q20" s="120">
        <v>0</v>
      </c>
      <c r="R20" s="126"/>
      <c r="S20" s="120">
        <v>0</v>
      </c>
      <c r="T20" s="126"/>
      <c r="U20" s="120">
        <v>0</v>
      </c>
      <c r="V20" s="126"/>
      <c r="W20" s="120">
        <v>0</v>
      </c>
      <c r="X20" s="126"/>
      <c r="Y20" s="120">
        <v>0</v>
      </c>
      <c r="Z20" s="126"/>
      <c r="AA20" s="127">
        <v>100000</v>
      </c>
      <c r="AB20" s="176" t="s">
        <v>197</v>
      </c>
    </row>
    <row r="21" spans="1:28" ht="100" customHeight="1" x14ac:dyDescent="0.45">
      <c r="B21" s="194" t="s">
        <v>166</v>
      </c>
      <c r="C21" s="195" t="s">
        <v>114</v>
      </c>
      <c r="D21" s="196" t="s">
        <v>227</v>
      </c>
      <c r="E21" s="197" t="s">
        <v>115</v>
      </c>
      <c r="F21" s="196" t="s">
        <v>172</v>
      </c>
      <c r="G21" s="195" t="s">
        <v>24</v>
      </c>
      <c r="H21" s="198">
        <v>282313.59999999998</v>
      </c>
      <c r="I21" s="199">
        <v>44859</v>
      </c>
      <c r="J21" s="200" t="s">
        <v>79</v>
      </c>
      <c r="K21" s="201">
        <v>150800</v>
      </c>
      <c r="L21" s="202">
        <v>44902</v>
      </c>
      <c r="M21" s="201">
        <v>131513.60000000001</v>
      </c>
      <c r="N21" s="203">
        <v>44936</v>
      </c>
      <c r="O21" s="201">
        <v>0</v>
      </c>
      <c r="P21" s="204"/>
      <c r="Q21" s="201">
        <v>0</v>
      </c>
      <c r="R21" s="204"/>
      <c r="S21" s="201">
        <v>0</v>
      </c>
      <c r="T21" s="204"/>
      <c r="U21" s="201">
        <v>0</v>
      </c>
      <c r="V21" s="204"/>
      <c r="W21" s="201">
        <v>0</v>
      </c>
      <c r="X21" s="204"/>
      <c r="Y21" s="201">
        <v>0</v>
      </c>
      <c r="Z21" s="204"/>
      <c r="AA21" s="205">
        <f>H21-K21-M21</f>
        <v>0</v>
      </c>
      <c r="AB21" s="206" t="s">
        <v>232</v>
      </c>
    </row>
    <row r="22" spans="1:28" ht="100" customHeight="1" x14ac:dyDescent="0.45">
      <c r="B22" s="12" t="s">
        <v>116</v>
      </c>
      <c r="C22" s="29" t="s">
        <v>117</v>
      </c>
      <c r="D22" s="30" t="s">
        <v>118</v>
      </c>
      <c r="E22" s="30" t="s">
        <v>119</v>
      </c>
      <c r="F22" s="30" t="s">
        <v>120</v>
      </c>
      <c r="G22" s="44" t="s">
        <v>36</v>
      </c>
      <c r="H22" s="17">
        <v>350000</v>
      </c>
      <c r="I22" s="39">
        <v>44819</v>
      </c>
      <c r="J22" s="41" t="s">
        <v>79</v>
      </c>
      <c r="K22" s="51">
        <v>30410.81</v>
      </c>
      <c r="L22" s="78">
        <v>44967</v>
      </c>
      <c r="M22" s="141">
        <v>58268.4</v>
      </c>
      <c r="N22" s="138" t="s">
        <v>209</v>
      </c>
      <c r="O22" s="51">
        <v>20906.77</v>
      </c>
      <c r="P22" s="101" t="s">
        <v>243</v>
      </c>
      <c r="Q22" s="91">
        <v>0</v>
      </c>
      <c r="R22" s="92"/>
      <c r="S22" s="91">
        <v>0</v>
      </c>
      <c r="T22" s="92"/>
      <c r="U22" s="91">
        <v>0</v>
      </c>
      <c r="V22" s="92"/>
      <c r="W22" s="91">
        <v>0</v>
      </c>
      <c r="X22" s="92"/>
      <c r="Y22" s="91">
        <v>0</v>
      </c>
      <c r="Z22" s="92"/>
      <c r="AA22" s="91">
        <v>240414.02</v>
      </c>
      <c r="AB22" s="101" t="s">
        <v>31</v>
      </c>
    </row>
    <row r="23" spans="1:28" ht="100" customHeight="1" x14ac:dyDescent="0.45">
      <c r="B23" s="19" t="s">
        <v>69</v>
      </c>
      <c r="C23" s="55" t="s">
        <v>70</v>
      </c>
      <c r="D23" s="56" t="s">
        <v>71</v>
      </c>
      <c r="E23" s="56" t="s">
        <v>72</v>
      </c>
      <c r="F23" s="56" t="s">
        <v>73</v>
      </c>
      <c r="G23" s="48" t="s">
        <v>24</v>
      </c>
      <c r="H23" s="18">
        <v>360000</v>
      </c>
      <c r="I23" s="63">
        <v>44784</v>
      </c>
      <c r="J23" s="57" t="s">
        <v>74</v>
      </c>
      <c r="K23" s="68">
        <v>69525.490000000005</v>
      </c>
      <c r="L23" s="72">
        <v>44841</v>
      </c>
      <c r="M23" s="68">
        <v>58500</v>
      </c>
      <c r="N23" s="72">
        <v>44841</v>
      </c>
      <c r="O23" s="68">
        <v>33110</v>
      </c>
      <c r="P23" s="72">
        <v>44841</v>
      </c>
      <c r="Q23" s="68">
        <v>20941.5</v>
      </c>
      <c r="R23" s="72">
        <v>44841</v>
      </c>
      <c r="S23" s="68">
        <v>7051.51</v>
      </c>
      <c r="T23" s="72">
        <v>44841</v>
      </c>
      <c r="U23" s="68">
        <v>99330</v>
      </c>
      <c r="V23" s="72">
        <v>44862</v>
      </c>
      <c r="W23" s="68">
        <v>55955</v>
      </c>
      <c r="X23" s="72">
        <v>44883</v>
      </c>
      <c r="Y23" s="73">
        <v>15586.5</v>
      </c>
      <c r="Z23" s="74">
        <v>44986</v>
      </c>
      <c r="AA23" s="113">
        <v>0</v>
      </c>
      <c r="AB23" s="94" t="s">
        <v>199</v>
      </c>
    </row>
    <row r="24" spans="1:28" ht="100" customHeight="1" x14ac:dyDescent="0.45">
      <c r="B24" s="19" t="s">
        <v>121</v>
      </c>
      <c r="C24" s="55" t="s">
        <v>122</v>
      </c>
      <c r="D24" s="56" t="s">
        <v>123</v>
      </c>
      <c r="E24" s="56" t="s">
        <v>124</v>
      </c>
      <c r="F24" s="169" t="s">
        <v>125</v>
      </c>
      <c r="G24" s="44" t="s">
        <v>36</v>
      </c>
      <c r="H24" s="18">
        <v>250000</v>
      </c>
      <c r="I24" s="63">
        <v>44792</v>
      </c>
      <c r="J24" s="57" t="s">
        <v>79</v>
      </c>
      <c r="K24" s="58">
        <v>250000</v>
      </c>
      <c r="L24" s="93">
        <v>44931</v>
      </c>
      <c r="M24" s="58">
        <v>0</v>
      </c>
      <c r="N24" s="94" t="s">
        <v>158</v>
      </c>
      <c r="O24" s="58">
        <v>0</v>
      </c>
      <c r="P24" s="94" t="s">
        <v>158</v>
      </c>
      <c r="Q24" s="58">
        <v>0</v>
      </c>
      <c r="R24" s="94" t="s">
        <v>158</v>
      </c>
      <c r="S24" s="58">
        <v>0</v>
      </c>
      <c r="T24" s="94" t="s">
        <v>158</v>
      </c>
      <c r="U24" s="58">
        <v>0</v>
      </c>
      <c r="V24" s="94" t="s">
        <v>158</v>
      </c>
      <c r="W24" s="58">
        <v>0</v>
      </c>
      <c r="X24" s="94" t="s">
        <v>158</v>
      </c>
      <c r="Y24" s="58">
        <v>0</v>
      </c>
      <c r="Z24" s="94" t="s">
        <v>158</v>
      </c>
      <c r="AA24" s="113">
        <v>0</v>
      </c>
      <c r="AB24" s="94" t="s">
        <v>199</v>
      </c>
    </row>
    <row r="25" spans="1:28" ht="100" customHeight="1" x14ac:dyDescent="0.45">
      <c r="B25" s="19" t="s">
        <v>55</v>
      </c>
      <c r="C25" s="55" t="s">
        <v>56</v>
      </c>
      <c r="D25" s="109" t="s">
        <v>57</v>
      </c>
      <c r="E25" s="56" t="s">
        <v>58</v>
      </c>
      <c r="F25" s="56" t="s">
        <v>59</v>
      </c>
      <c r="G25" s="44" t="s">
        <v>36</v>
      </c>
      <c r="H25" s="18">
        <v>55000</v>
      </c>
      <c r="I25" s="110">
        <v>44900</v>
      </c>
      <c r="J25" s="57" t="s">
        <v>25</v>
      </c>
      <c r="K25" s="111">
        <v>55000</v>
      </c>
      <c r="L25" s="112" t="s">
        <v>191</v>
      </c>
      <c r="M25" s="68">
        <v>0</v>
      </c>
      <c r="N25" s="94" t="s">
        <v>158</v>
      </c>
      <c r="O25" s="68">
        <v>0</v>
      </c>
      <c r="P25" s="94" t="s">
        <v>158</v>
      </c>
      <c r="Q25" s="68">
        <v>0</v>
      </c>
      <c r="R25" s="94" t="s">
        <v>158</v>
      </c>
      <c r="S25" s="68">
        <v>0</v>
      </c>
      <c r="T25" s="94" t="s">
        <v>158</v>
      </c>
      <c r="U25" s="68">
        <v>0</v>
      </c>
      <c r="V25" s="94" t="s">
        <v>158</v>
      </c>
      <c r="W25" s="68">
        <v>0</v>
      </c>
      <c r="X25" s="94" t="s">
        <v>158</v>
      </c>
      <c r="Y25" s="68">
        <v>0</v>
      </c>
      <c r="Z25" s="94" t="s">
        <v>158</v>
      </c>
      <c r="AA25" s="113">
        <v>0</v>
      </c>
      <c r="AB25" s="112" t="s">
        <v>200</v>
      </c>
    </row>
    <row r="26" spans="1:28" ht="100" customHeight="1" x14ac:dyDescent="0.45">
      <c r="B26" s="14" t="s">
        <v>126</v>
      </c>
      <c r="C26" s="29" t="s">
        <v>127</v>
      </c>
      <c r="D26" s="30" t="s">
        <v>128</v>
      </c>
      <c r="E26" s="30" t="s">
        <v>129</v>
      </c>
      <c r="F26" s="168" t="s">
        <v>130</v>
      </c>
      <c r="G26" s="44" t="s">
        <v>36</v>
      </c>
      <c r="H26" s="17">
        <v>750000</v>
      </c>
      <c r="I26" s="39">
        <v>44803</v>
      </c>
      <c r="J26" s="41" t="s">
        <v>79</v>
      </c>
      <c r="K26" s="115">
        <v>101061.53</v>
      </c>
      <c r="L26" s="138" t="s">
        <v>206</v>
      </c>
      <c r="M26" s="91">
        <v>0</v>
      </c>
      <c r="N26" s="91"/>
      <c r="O26" s="91">
        <v>0</v>
      </c>
      <c r="P26" s="91"/>
      <c r="Q26" s="91">
        <v>0</v>
      </c>
      <c r="R26" s="91"/>
      <c r="S26" s="91">
        <v>0</v>
      </c>
      <c r="T26" s="91"/>
      <c r="U26" s="91">
        <v>0</v>
      </c>
      <c r="V26" s="92"/>
      <c r="W26" s="91">
        <v>0</v>
      </c>
      <c r="X26" s="92"/>
      <c r="Y26" s="91">
        <v>0</v>
      </c>
      <c r="Z26" s="92"/>
      <c r="AA26" s="31">
        <v>648938.47</v>
      </c>
      <c r="AB26" s="101" t="s">
        <v>31</v>
      </c>
    </row>
    <row r="27" spans="1:28" ht="100" customHeight="1" x14ac:dyDescent="0.45">
      <c r="B27" s="12" t="s">
        <v>60</v>
      </c>
      <c r="C27" s="48" t="s">
        <v>61</v>
      </c>
      <c r="D27" s="49" t="s">
        <v>222</v>
      </c>
      <c r="E27" s="50" t="s">
        <v>62</v>
      </c>
      <c r="F27" s="50" t="s">
        <v>63</v>
      </c>
      <c r="G27" s="44" t="s">
        <v>36</v>
      </c>
      <c r="H27" s="65">
        <v>31000</v>
      </c>
      <c r="I27" s="39">
        <v>44848</v>
      </c>
      <c r="J27" s="41" t="s">
        <v>79</v>
      </c>
      <c r="K27" s="35">
        <v>18000</v>
      </c>
      <c r="L27" s="139" t="s">
        <v>237</v>
      </c>
      <c r="M27" s="69">
        <v>0</v>
      </c>
      <c r="N27" s="101"/>
      <c r="O27" s="69">
        <v>0</v>
      </c>
      <c r="P27" s="101"/>
      <c r="Q27" s="69">
        <v>0</v>
      </c>
      <c r="R27" s="101"/>
      <c r="S27" s="69">
        <v>0</v>
      </c>
      <c r="T27" s="101"/>
      <c r="U27" s="69">
        <v>0</v>
      </c>
      <c r="V27" s="101"/>
      <c r="W27" s="69">
        <v>0</v>
      </c>
      <c r="X27" s="101"/>
      <c r="Y27" s="69">
        <v>0</v>
      </c>
      <c r="Z27" s="101"/>
      <c r="AA27" s="54">
        <v>13000</v>
      </c>
      <c r="AB27" s="101" t="s">
        <v>31</v>
      </c>
    </row>
    <row r="28" spans="1:28" ht="100" customHeight="1" x14ac:dyDescent="0.45">
      <c r="B28" s="70" t="s">
        <v>64</v>
      </c>
      <c r="C28" s="59" t="s">
        <v>65</v>
      </c>
      <c r="D28" s="56" t="s">
        <v>66</v>
      </c>
      <c r="E28" s="56" t="s">
        <v>67</v>
      </c>
      <c r="F28" s="56" t="s">
        <v>68</v>
      </c>
      <c r="G28" s="60" t="s">
        <v>36</v>
      </c>
      <c r="H28" s="20">
        <v>20000</v>
      </c>
      <c r="I28" s="140">
        <v>44824</v>
      </c>
      <c r="J28" s="57" t="s">
        <v>25</v>
      </c>
      <c r="K28" s="68">
        <v>20000</v>
      </c>
      <c r="L28" s="93">
        <v>44874</v>
      </c>
      <c r="M28" s="68">
        <v>0</v>
      </c>
      <c r="N28" s="94" t="s">
        <v>158</v>
      </c>
      <c r="O28" s="68">
        <v>0</v>
      </c>
      <c r="P28" s="94" t="s">
        <v>158</v>
      </c>
      <c r="Q28" s="68">
        <v>0</v>
      </c>
      <c r="R28" s="94" t="s">
        <v>158</v>
      </c>
      <c r="S28" s="68">
        <v>0</v>
      </c>
      <c r="T28" s="94" t="s">
        <v>158</v>
      </c>
      <c r="U28" s="68">
        <v>0</v>
      </c>
      <c r="V28" s="94" t="s">
        <v>158</v>
      </c>
      <c r="W28" s="68">
        <v>0</v>
      </c>
      <c r="X28" s="94" t="s">
        <v>158</v>
      </c>
      <c r="Y28" s="68">
        <v>0</v>
      </c>
      <c r="Z28" s="94" t="s">
        <v>158</v>
      </c>
      <c r="AA28" s="113">
        <v>0</v>
      </c>
      <c r="AB28" s="177" t="s">
        <v>210</v>
      </c>
    </row>
    <row r="29" spans="1:28" ht="100" customHeight="1" x14ac:dyDescent="0.45">
      <c r="B29" s="70" t="s">
        <v>131</v>
      </c>
      <c r="C29" s="59" t="s">
        <v>132</v>
      </c>
      <c r="D29" s="56" t="s">
        <v>133</v>
      </c>
      <c r="E29" s="56" t="s">
        <v>134</v>
      </c>
      <c r="F29" s="56" t="s">
        <v>135</v>
      </c>
      <c r="G29" s="60" t="s">
        <v>36</v>
      </c>
      <c r="H29" s="20">
        <v>400000</v>
      </c>
      <c r="I29" s="105">
        <v>44792</v>
      </c>
      <c r="J29" s="57" t="s">
        <v>79</v>
      </c>
      <c r="K29" s="58">
        <v>400000</v>
      </c>
      <c r="L29" s="93">
        <v>44981</v>
      </c>
      <c r="M29" s="58">
        <v>0</v>
      </c>
      <c r="N29" s="94" t="s">
        <v>158</v>
      </c>
      <c r="O29" s="58">
        <v>0</v>
      </c>
      <c r="P29" s="94" t="s">
        <v>158</v>
      </c>
      <c r="Q29" s="68">
        <v>0</v>
      </c>
      <c r="R29" s="94" t="s">
        <v>158</v>
      </c>
      <c r="S29" s="68">
        <v>0</v>
      </c>
      <c r="T29" s="94" t="s">
        <v>158</v>
      </c>
      <c r="U29" s="68">
        <v>0</v>
      </c>
      <c r="V29" s="94" t="s">
        <v>158</v>
      </c>
      <c r="W29" s="68">
        <v>0</v>
      </c>
      <c r="X29" s="94" t="s">
        <v>158</v>
      </c>
      <c r="Y29" s="68">
        <v>0</v>
      </c>
      <c r="Z29" s="94" t="s">
        <v>158</v>
      </c>
      <c r="AA29" s="113">
        <v>0</v>
      </c>
      <c r="AB29" s="94" t="s">
        <v>199</v>
      </c>
    </row>
    <row r="30" spans="1:28" ht="100" customHeight="1" x14ac:dyDescent="0.45">
      <c r="B30" s="19" t="s">
        <v>131</v>
      </c>
      <c r="C30" s="55" t="s">
        <v>136</v>
      </c>
      <c r="D30" s="56" t="s">
        <v>133</v>
      </c>
      <c r="E30" s="56" t="s">
        <v>134</v>
      </c>
      <c r="F30" s="56" t="s">
        <v>135</v>
      </c>
      <c r="G30" s="44" t="s">
        <v>36</v>
      </c>
      <c r="H30" s="18">
        <v>50000</v>
      </c>
      <c r="I30" s="63">
        <v>44792</v>
      </c>
      <c r="J30" s="57" t="s">
        <v>79</v>
      </c>
      <c r="K30" s="64">
        <v>50000</v>
      </c>
      <c r="L30" s="93">
        <v>44958</v>
      </c>
      <c r="M30" s="68">
        <v>0</v>
      </c>
      <c r="N30" s="94" t="s">
        <v>158</v>
      </c>
      <c r="O30" s="68">
        <v>0</v>
      </c>
      <c r="P30" s="94" t="s">
        <v>158</v>
      </c>
      <c r="Q30" s="68">
        <v>0</v>
      </c>
      <c r="R30" s="94" t="s">
        <v>158</v>
      </c>
      <c r="S30" s="68">
        <v>0</v>
      </c>
      <c r="T30" s="94" t="s">
        <v>158</v>
      </c>
      <c r="U30" s="68">
        <v>0</v>
      </c>
      <c r="V30" s="94" t="s">
        <v>158</v>
      </c>
      <c r="W30" s="68">
        <v>0</v>
      </c>
      <c r="X30" s="94" t="s">
        <v>158</v>
      </c>
      <c r="Y30" s="68">
        <v>0</v>
      </c>
      <c r="Z30" s="94" t="s">
        <v>158</v>
      </c>
      <c r="AA30" s="113">
        <v>0</v>
      </c>
      <c r="AB30" s="94" t="s">
        <v>199</v>
      </c>
    </row>
    <row r="31" spans="1:28" ht="50" customHeight="1" thickBot="1" x14ac:dyDescent="0.5">
      <c r="B31" s="185" t="s">
        <v>198</v>
      </c>
      <c r="D31" s="76"/>
      <c r="E31" s="76"/>
      <c r="F31" s="76"/>
      <c r="G31" s="187" t="s">
        <v>157</v>
      </c>
      <c r="H31" s="186">
        <f>SUM(H6:H30)</f>
        <v>10648813.6</v>
      </c>
      <c r="I31" s="79"/>
      <c r="J31" s="76"/>
      <c r="K31" s="179">
        <f>SUM(K6:K30)</f>
        <v>2121927.66</v>
      </c>
      <c r="L31" s="188"/>
      <c r="M31" s="179">
        <f>SUM(M6:M30)</f>
        <v>802572.37</v>
      </c>
      <c r="N31" s="189"/>
      <c r="O31" s="179">
        <f>SUM(O6:O30)</f>
        <v>326474.91000000003</v>
      </c>
      <c r="P31" s="189"/>
      <c r="Q31" s="179">
        <f>SUM(Q6:Q30)</f>
        <v>229419.15</v>
      </c>
      <c r="R31" s="189"/>
      <c r="S31" s="179">
        <f>SUM(S6:S30)</f>
        <v>597061.15</v>
      </c>
      <c r="T31" s="190"/>
      <c r="U31" s="181">
        <f>SUM(U6:U30)</f>
        <v>676446.32</v>
      </c>
      <c r="V31" s="190"/>
      <c r="W31" s="179">
        <f>SUM(W6:W30)</f>
        <v>55955</v>
      </c>
      <c r="X31" s="191"/>
      <c r="Y31" s="181">
        <f>SUM(Y6:Y30)</f>
        <v>15586.5</v>
      </c>
      <c r="Z31" s="191"/>
      <c r="AA31" s="182">
        <f>SUM(AA6:AA30)</f>
        <v>5823370.5199999996</v>
      </c>
      <c r="AB31" s="192" t="s">
        <v>189</v>
      </c>
    </row>
    <row r="32" spans="1:28" ht="70" customHeight="1" thickTop="1" x14ac:dyDescent="0.45">
      <c r="B32" s="178" t="s">
        <v>226</v>
      </c>
      <c r="D32" s="76"/>
      <c r="E32" s="76"/>
      <c r="F32" s="100"/>
      <c r="G32" s="83" t="s">
        <v>173</v>
      </c>
      <c r="H32" s="179">
        <v>3573813.6</v>
      </c>
      <c r="I32" s="81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22"/>
      <c r="X32" s="22"/>
      <c r="Y32" s="22"/>
      <c r="AA32" s="208">
        <v>4825443.08</v>
      </c>
      <c r="AB32" s="209" t="s">
        <v>228</v>
      </c>
    </row>
    <row r="33" spans="2:28" ht="70" customHeight="1" x14ac:dyDescent="0.45">
      <c r="B33" s="144" t="s">
        <v>174</v>
      </c>
      <c r="D33" s="76"/>
      <c r="E33" s="76"/>
      <c r="F33" s="76"/>
      <c r="G33" s="103" t="s">
        <v>181</v>
      </c>
      <c r="H33" s="180">
        <v>7075000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247"/>
      <c r="X33" s="247"/>
      <c r="Z33" s="88"/>
      <c r="AA33" s="183">
        <f>SUM(AA31:AA32)</f>
        <v>10648813.6</v>
      </c>
      <c r="AB33" s="184" t="s">
        <v>193</v>
      </c>
    </row>
    <row r="34" spans="2:28" ht="70" customHeight="1" x14ac:dyDescent="0.45">
      <c r="B34" s="193" t="s">
        <v>214</v>
      </c>
      <c r="D34" s="75"/>
      <c r="E34" s="75"/>
      <c r="F34" s="75"/>
      <c r="G34" s="137" t="s">
        <v>157</v>
      </c>
      <c r="H34" s="181">
        <f>SUM(H32:H33)</f>
        <v>10648813.6</v>
      </c>
      <c r="I34" s="76"/>
      <c r="J34" s="76"/>
      <c r="K34" s="76"/>
      <c r="L34" s="76"/>
      <c r="M34" s="76"/>
      <c r="N34" s="76"/>
      <c r="O34" s="76"/>
      <c r="P34" s="76"/>
      <c r="Q34" s="80"/>
      <c r="R34" s="76"/>
      <c r="S34" s="76"/>
      <c r="T34" s="76"/>
      <c r="U34" s="76"/>
      <c r="V34" s="76"/>
    </row>
    <row r="35" spans="2:28" ht="30" customHeight="1" x14ac:dyDescent="0.45">
      <c r="AA35" s="104"/>
      <c r="AB35" s="2"/>
    </row>
    <row r="36" spans="2:28" ht="26.5" x14ac:dyDescent="0.45">
      <c r="B36" s="99"/>
      <c r="AA36" s="132">
        <v>10648813.6</v>
      </c>
      <c r="AB36" s="133" t="s">
        <v>186</v>
      </c>
    </row>
    <row r="37" spans="2:28" ht="30" customHeight="1" x14ac:dyDescent="0.85">
      <c r="AA37" s="134">
        <v>43086</v>
      </c>
      <c r="AB37" s="133" t="s">
        <v>185</v>
      </c>
    </row>
    <row r="38" spans="2:28" ht="30" customHeight="1" x14ac:dyDescent="0.85">
      <c r="AA38" s="135">
        <f>SUM(AA36:AA37)</f>
        <v>10691899.6</v>
      </c>
      <c r="AB38" s="136" t="s">
        <v>184</v>
      </c>
    </row>
    <row r="39" spans="2:28" ht="30" customHeight="1" x14ac:dyDescent="0.45"/>
    <row r="40" spans="2:28" ht="30" customHeight="1" x14ac:dyDescent="0.45"/>
    <row r="41" spans="2:28" ht="30" customHeight="1" x14ac:dyDescent="0.45"/>
    <row r="42" spans="2:28" ht="30" customHeight="1" x14ac:dyDescent="0.45"/>
    <row r="43" spans="2:28" ht="30" customHeight="1" x14ac:dyDescent="0.45">
      <c r="B43" s="67"/>
    </row>
    <row r="44" spans="2:28" ht="30" customHeight="1" x14ac:dyDescent="0.45"/>
    <row r="45" spans="2:28" ht="30" customHeight="1" x14ac:dyDescent="0.45"/>
    <row r="46" spans="2:28" ht="40" customHeight="1" x14ac:dyDescent="0.45"/>
    <row r="47" spans="2:28" ht="30" customHeight="1" x14ac:dyDescent="0.45"/>
    <row r="48" spans="2:28" x14ac:dyDescent="0.45">
      <c r="W48" s="21"/>
    </row>
  </sheetData>
  <autoFilter ref="A5:AB30" xr:uid="{16578C8B-C108-4313-B987-1420CFFF8647}"/>
  <sortState xmlns:xlrd2="http://schemas.microsoft.com/office/spreadsheetml/2017/richdata2" ref="B6:AB30">
    <sortCondition ref="B6:B30"/>
  </sortState>
  <mergeCells count="1">
    <mergeCell ref="W33:X33"/>
  </mergeCells>
  <hyperlinks>
    <hyperlink ref="F24" r:id="rId1" xr:uid="{8AAC5FD1-0DC3-46FD-975F-218BB24BA835}"/>
    <hyperlink ref="F19" r:id="rId2" xr:uid="{5D805496-D61A-48E4-9832-F7A97128255C}"/>
    <hyperlink ref="F26" r:id="rId3" xr:uid="{B8221847-3D58-45E9-AC84-8E674203926C}"/>
    <hyperlink ref="F11" r:id="rId4" xr:uid="{BC716DFF-317C-42F4-B7C8-756230A76A05}"/>
    <hyperlink ref="F9" r:id="rId5" xr:uid="{B22985CF-63BA-470E-81A7-C5751A208064}"/>
  </hyperlinks>
  <printOptions gridLines="1"/>
  <pageMargins left="0.5" right="0" top="0.75" bottom="0.75" header="0.3" footer="0.3"/>
  <pageSetup scale="13" fitToHeight="2" orientation="landscape" verticalDpi="300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63C0-B915-4565-A429-E801BAD0826E}">
  <dimension ref="B3:AI18"/>
  <sheetViews>
    <sheetView zoomScale="50" zoomScaleNormal="50" workbookViewId="0">
      <selection activeCell="T12" sqref="T12"/>
    </sheetView>
  </sheetViews>
  <sheetFormatPr defaultColWidth="9.1796875" defaultRowHeight="14.5" x14ac:dyDescent="0.35"/>
  <cols>
    <col min="1" max="1" width="9.1796875" style="61"/>
    <col min="2" max="2" width="67.36328125" style="61" bestFit="1" customWidth="1"/>
    <col min="3" max="3" width="35.6328125" style="61" customWidth="1"/>
    <col min="4" max="4" width="34.81640625" style="61" bestFit="1" customWidth="1"/>
    <col min="5" max="5" width="25.54296875" style="61" customWidth="1"/>
    <col min="6" max="6" width="30.54296875" style="61" customWidth="1"/>
    <col min="7" max="7" width="25.54296875" style="61" customWidth="1"/>
    <col min="8" max="8" width="24" style="61" bestFit="1" customWidth="1"/>
    <col min="9" max="9" width="25.54296875" style="61" customWidth="1"/>
    <col min="10" max="10" width="20.54296875" style="61" customWidth="1"/>
    <col min="11" max="11" width="15.54296875" style="61" customWidth="1"/>
    <col min="12" max="19" width="25.54296875" style="61" customWidth="1"/>
    <col min="20" max="20" width="60.54296875" style="61" customWidth="1"/>
    <col min="21" max="16384" width="9.1796875" style="61"/>
  </cols>
  <sheetData>
    <row r="3" spans="2:35" ht="23.5" x14ac:dyDescent="0.55000000000000004">
      <c r="B3" s="170" t="s">
        <v>0</v>
      </c>
      <c r="C3" s="158"/>
      <c r="D3" s="171" t="s">
        <v>254</v>
      </c>
    </row>
    <row r="4" spans="2:35" ht="23.5" x14ac:dyDescent="0.55000000000000004">
      <c r="B4" s="170" t="s">
        <v>162</v>
      </c>
      <c r="C4" s="158"/>
      <c r="D4" s="158"/>
    </row>
    <row r="5" spans="2:35" ht="90" x14ac:dyDescent="0.55000000000000004">
      <c r="B5" s="163" t="s">
        <v>1</v>
      </c>
      <c r="C5" s="163" t="s">
        <v>2</v>
      </c>
      <c r="D5" s="163" t="s">
        <v>3</v>
      </c>
      <c r="E5" s="163" t="s">
        <v>4</v>
      </c>
      <c r="F5" s="163" t="s">
        <v>5</v>
      </c>
      <c r="G5" s="163" t="s">
        <v>6</v>
      </c>
      <c r="H5" s="163" t="s">
        <v>7</v>
      </c>
      <c r="I5" s="163" t="s">
        <v>161</v>
      </c>
      <c r="J5" s="163" t="s">
        <v>8</v>
      </c>
      <c r="K5" s="163" t="s">
        <v>231</v>
      </c>
      <c r="L5" s="164" t="s">
        <v>9</v>
      </c>
      <c r="M5" s="163" t="s">
        <v>11</v>
      </c>
      <c r="N5" s="164" t="s">
        <v>10</v>
      </c>
      <c r="O5" s="164" t="s">
        <v>12</v>
      </c>
      <c r="P5" s="164" t="s">
        <v>10</v>
      </c>
      <c r="Q5" s="164" t="s">
        <v>229</v>
      </c>
      <c r="R5" s="164" t="s">
        <v>10</v>
      </c>
      <c r="S5" s="164" t="s">
        <v>201</v>
      </c>
      <c r="T5" s="165" t="s">
        <v>215</v>
      </c>
    </row>
    <row r="6" spans="2:35" ht="15.5" x14ac:dyDescent="0.35">
      <c r="J6" s="66"/>
      <c r="L6" s="71"/>
      <c r="M6" s="71"/>
      <c r="N6" s="71"/>
      <c r="O6" s="71"/>
      <c r="P6" s="71"/>
      <c r="Q6" s="71"/>
      <c r="R6" s="71"/>
      <c r="S6" s="71"/>
      <c r="T6" s="62"/>
    </row>
    <row r="7" spans="2:35" ht="45" customHeight="1" x14ac:dyDescent="0.35">
      <c r="B7" s="222" t="s">
        <v>137</v>
      </c>
      <c r="C7" s="223" t="s">
        <v>138</v>
      </c>
      <c r="D7" s="224" t="s">
        <v>139</v>
      </c>
      <c r="E7" s="224" t="s">
        <v>140</v>
      </c>
      <c r="F7" s="224" t="s">
        <v>141</v>
      </c>
      <c r="G7" s="223" t="s">
        <v>36</v>
      </c>
      <c r="H7" s="225">
        <v>5000</v>
      </c>
      <c r="I7" s="226">
        <v>45016</v>
      </c>
      <c r="J7" s="227" t="s">
        <v>25</v>
      </c>
      <c r="K7" s="228">
        <v>45170</v>
      </c>
      <c r="L7" s="229">
        <v>5000</v>
      </c>
      <c r="M7" s="229"/>
      <c r="N7" s="230"/>
      <c r="O7" s="229"/>
      <c r="P7" s="229"/>
      <c r="Q7" s="229"/>
      <c r="R7" s="229"/>
      <c r="S7" s="229">
        <v>5000</v>
      </c>
      <c r="T7" s="231" t="s">
        <v>240</v>
      </c>
    </row>
    <row r="8" spans="2:35" ht="50" customHeight="1" x14ac:dyDescent="0.35">
      <c r="B8" s="12" t="s">
        <v>80</v>
      </c>
      <c r="C8" s="211" t="s">
        <v>81</v>
      </c>
      <c r="D8" s="8" t="s">
        <v>82</v>
      </c>
      <c r="E8" s="8" t="s">
        <v>83</v>
      </c>
      <c r="F8" s="8" t="s">
        <v>84</v>
      </c>
      <c r="G8" s="211" t="s">
        <v>36</v>
      </c>
      <c r="H8" s="65">
        <v>9606</v>
      </c>
      <c r="I8" s="210">
        <v>45212</v>
      </c>
      <c r="J8" s="145" t="s">
        <v>74</v>
      </c>
      <c r="K8" s="173">
        <v>45201</v>
      </c>
      <c r="L8" s="213">
        <v>2400</v>
      </c>
      <c r="M8" s="213">
        <v>3013.49</v>
      </c>
      <c r="N8" s="221">
        <v>45245</v>
      </c>
      <c r="O8" s="174"/>
      <c r="P8" s="174"/>
      <c r="Q8" s="174"/>
      <c r="R8" s="174"/>
      <c r="S8" s="213">
        <f>SUM(L8:M8)</f>
        <v>5413.49</v>
      </c>
      <c r="T8" s="212"/>
    </row>
    <row r="9" spans="2:35" ht="45" customHeight="1" x14ac:dyDescent="0.35">
      <c r="B9" s="222" t="s">
        <v>142</v>
      </c>
      <c r="C9" s="223" t="s">
        <v>143</v>
      </c>
      <c r="D9" s="232" t="s">
        <v>144</v>
      </c>
      <c r="E9" s="233" t="s">
        <v>145</v>
      </c>
      <c r="F9" s="233" t="s">
        <v>146</v>
      </c>
      <c r="G9" s="223" t="s">
        <v>36</v>
      </c>
      <c r="H9" s="18">
        <v>1963.28</v>
      </c>
      <c r="I9" s="234">
        <v>44939</v>
      </c>
      <c r="J9" s="235" t="s">
        <v>25</v>
      </c>
      <c r="K9" s="236">
        <v>44981</v>
      </c>
      <c r="L9" s="214">
        <v>1963.28</v>
      </c>
      <c r="M9" s="237"/>
      <c r="N9" s="237"/>
      <c r="O9" s="237"/>
      <c r="P9" s="237"/>
      <c r="Q9" s="237"/>
      <c r="R9" s="237"/>
      <c r="S9" s="215">
        <v>1963.28</v>
      </c>
      <c r="T9" s="231" t="s">
        <v>250</v>
      </c>
    </row>
    <row r="10" spans="2:35" ht="45" customHeight="1" x14ac:dyDescent="0.35">
      <c r="B10" s="222" t="s">
        <v>147</v>
      </c>
      <c r="C10" s="223" t="s">
        <v>148</v>
      </c>
      <c r="D10" s="232" t="s">
        <v>149</v>
      </c>
      <c r="E10" s="233" t="s">
        <v>150</v>
      </c>
      <c r="F10" s="233" t="s">
        <v>151</v>
      </c>
      <c r="G10" s="223" t="s">
        <v>36</v>
      </c>
      <c r="H10" s="225">
        <v>6000</v>
      </c>
      <c r="I10" s="234">
        <v>44998</v>
      </c>
      <c r="J10" s="235" t="s">
        <v>25</v>
      </c>
      <c r="K10" s="236">
        <v>45063</v>
      </c>
      <c r="L10" s="237">
        <v>6000</v>
      </c>
      <c r="M10" s="237"/>
      <c r="N10" s="237"/>
      <c r="O10" s="237"/>
      <c r="P10" s="237"/>
      <c r="Q10" s="237"/>
      <c r="R10" s="237"/>
      <c r="S10" s="237">
        <v>6000</v>
      </c>
      <c r="T10" s="231" t="s">
        <v>244</v>
      </c>
    </row>
    <row r="11" spans="2:35" ht="50" customHeight="1" x14ac:dyDescent="0.45">
      <c r="B11" s="12" t="s">
        <v>37</v>
      </c>
      <c r="C11" s="102" t="s">
        <v>38</v>
      </c>
      <c r="D11" s="146" t="s">
        <v>39</v>
      </c>
      <c r="E11" s="147" t="s">
        <v>40</v>
      </c>
      <c r="F11" s="148" t="s">
        <v>41</v>
      </c>
      <c r="G11" s="149" t="s">
        <v>36</v>
      </c>
      <c r="H11" s="17">
        <v>20500</v>
      </c>
      <c r="I11" s="47">
        <v>44797</v>
      </c>
      <c r="J11" s="41" t="s">
        <v>25</v>
      </c>
      <c r="K11" s="150">
        <v>44916</v>
      </c>
      <c r="L11" s="216">
        <v>4224.5</v>
      </c>
      <c r="M11" s="215">
        <v>3461.19</v>
      </c>
      <c r="N11" s="207">
        <v>45056</v>
      </c>
      <c r="O11" s="215">
        <v>2062.96</v>
      </c>
      <c r="P11" s="207">
        <v>45209</v>
      </c>
      <c r="Q11" s="215">
        <v>1248.93</v>
      </c>
      <c r="R11" s="207">
        <v>45209</v>
      </c>
      <c r="S11" s="215">
        <v>10997.58</v>
      </c>
      <c r="T11" s="166"/>
      <c r="U11" s="86"/>
      <c r="V11" s="87"/>
      <c r="W11" s="86"/>
      <c r="X11" s="87"/>
      <c r="Y11" s="86"/>
      <c r="Z11" s="40"/>
      <c r="AA11" s="38"/>
      <c r="AB11" s="38"/>
      <c r="AC11" s="38"/>
      <c r="AD11" s="38"/>
      <c r="AE11" s="38"/>
      <c r="AF11" s="23"/>
      <c r="AG11" s="23"/>
      <c r="AH11" s="31"/>
      <c r="AI11" s="85"/>
    </row>
    <row r="12" spans="2:35" ht="26.5" x14ac:dyDescent="0.85">
      <c r="B12" s="151"/>
      <c r="G12" s="162" t="s">
        <v>163</v>
      </c>
      <c r="H12" s="153">
        <f>SUM(H7:H11)</f>
        <v>43069.279999999999</v>
      </c>
      <c r="I12" s="154"/>
      <c r="J12" s="154"/>
      <c r="K12" s="155"/>
      <c r="L12" s="156">
        <f>SUM(L7:L11)</f>
        <v>19587.78</v>
      </c>
      <c r="M12" s="156">
        <f>SUM(M7:M11)</f>
        <v>6474.68</v>
      </c>
      <c r="N12" s="156"/>
      <c r="O12" s="156">
        <f>SUM(O11)</f>
        <v>2062.96</v>
      </c>
      <c r="P12" s="156"/>
      <c r="Q12" s="156">
        <f>SUM(Q11)</f>
        <v>1248.93</v>
      </c>
      <c r="R12" s="156"/>
      <c r="S12" s="156">
        <f>SUM(L12:R12)</f>
        <v>29374.35</v>
      </c>
      <c r="T12" s="157" t="s">
        <v>190</v>
      </c>
    </row>
    <row r="13" spans="2:35" ht="23.5" x14ac:dyDescent="0.55000000000000004">
      <c r="B13" s="152" t="s">
        <v>183</v>
      </c>
      <c r="H13" s="158"/>
      <c r="I13" s="158"/>
      <c r="J13" s="158"/>
      <c r="K13" s="158"/>
      <c r="L13" s="159" t="s">
        <v>217</v>
      </c>
      <c r="M13" s="159" t="s">
        <v>216</v>
      </c>
      <c r="N13" s="159"/>
      <c r="O13" s="159" t="s">
        <v>12</v>
      </c>
      <c r="P13" s="159"/>
      <c r="Q13" s="159" t="s">
        <v>230</v>
      </c>
      <c r="R13" s="159"/>
      <c r="S13" s="160">
        <v>13711.65</v>
      </c>
      <c r="T13" s="161" t="s">
        <v>182</v>
      </c>
    </row>
    <row r="14" spans="2:35" ht="21" x14ac:dyDescent="0.5">
      <c r="B14" s="151"/>
    </row>
    <row r="15" spans="2:35" ht="30" customHeight="1" x14ac:dyDescent="0.35">
      <c r="B15" s="238" t="s">
        <v>245</v>
      </c>
    </row>
    <row r="17" spans="2:2" x14ac:dyDescent="0.35">
      <c r="B17" s="241" t="s">
        <v>251</v>
      </c>
    </row>
    <row r="18" spans="2:2" ht="20" customHeight="1" x14ac:dyDescent="0.35">
      <c r="B18" s="246" t="s">
        <v>253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3FA8-0AE0-4EAF-AC48-C33B3F8A17ED}">
  <dimension ref="B2:N7"/>
  <sheetViews>
    <sheetView zoomScale="63" zoomScaleNormal="63" workbookViewId="0">
      <selection activeCell="E22" sqref="E22"/>
    </sheetView>
  </sheetViews>
  <sheetFormatPr defaultRowHeight="14.5" x14ac:dyDescent="0.35"/>
  <cols>
    <col min="2" max="2" width="58.54296875" bestFit="1" customWidth="1"/>
    <col min="3" max="3" width="39.54296875" customWidth="1"/>
    <col min="4" max="5" width="25.54296875" customWidth="1"/>
    <col min="6" max="6" width="26.54296875" bestFit="1" customWidth="1"/>
    <col min="7" max="8" width="20.54296875" customWidth="1"/>
    <col min="9" max="11" width="15.54296875" customWidth="1"/>
    <col min="12" max="12" width="55.54296875" customWidth="1"/>
  </cols>
  <sheetData>
    <row r="2" spans="2:14" ht="18.5" x14ac:dyDescent="0.45">
      <c r="B2" s="2" t="s">
        <v>0</v>
      </c>
      <c r="C2" s="172" t="s">
        <v>179</v>
      </c>
      <c r="D2" s="4"/>
    </row>
    <row r="3" spans="2:14" ht="18.5" x14ac:dyDescent="0.45">
      <c r="B3" s="2" t="s">
        <v>164</v>
      </c>
    </row>
    <row r="4" spans="2:14" ht="56" x14ac:dyDescent="0.3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159</v>
      </c>
      <c r="J4" s="1" t="s">
        <v>160</v>
      </c>
      <c r="K4" s="1" t="s">
        <v>8</v>
      </c>
      <c r="L4" s="108" t="s">
        <v>18</v>
      </c>
    </row>
    <row r="6" spans="2:14" ht="31" x14ac:dyDescent="0.35">
      <c r="B6" s="12" t="s">
        <v>152</v>
      </c>
      <c r="C6" s="7" t="s">
        <v>153</v>
      </c>
      <c r="D6" s="8" t="s">
        <v>154</v>
      </c>
      <c r="E6" s="8" t="s">
        <v>155</v>
      </c>
      <c r="F6" s="8" t="s">
        <v>156</v>
      </c>
      <c r="G6" s="7" t="s">
        <v>24</v>
      </c>
      <c r="H6" s="13">
        <v>25000</v>
      </c>
      <c r="I6" s="10"/>
      <c r="J6" s="10"/>
      <c r="K6" s="9" t="s">
        <v>25</v>
      </c>
      <c r="L6" s="11" t="s">
        <v>165</v>
      </c>
      <c r="M6" s="3"/>
      <c r="N6" s="3"/>
    </row>
    <row r="7" spans="2:14" ht="15.5" x14ac:dyDescent="0.35">
      <c r="G7" s="6" t="s">
        <v>157</v>
      </c>
      <c r="H7" s="5">
        <f>SUM(H6:H6)</f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Subrecipients</vt:lpstr>
      <vt:lpstr>Beneficiaries</vt:lpstr>
      <vt:lpstr>Awards Declined </vt:lpstr>
      <vt:lpstr>Subrecipients!Print_Area</vt:lpstr>
      <vt:lpstr>Subrecipients!Print_Titles</vt:lpstr>
    </vt:vector>
  </TitlesOfParts>
  <Company>UHY Advisors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Goss, Sarah</dc:creator>
  <cp:lastModifiedBy>McCabe, Martha</cp:lastModifiedBy>
  <cp:lastPrinted>2023-03-07T16:57:52Z</cp:lastPrinted>
  <dcterms:created xsi:type="dcterms:W3CDTF">2023-01-04T05:53:48Z</dcterms:created>
  <dcterms:modified xsi:type="dcterms:W3CDTF">2024-01-02T16:20:09Z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tabName">
    <vt:lpwstr>First Round Funding</vt:lpwstr>
  </property>
  <property fmtid="{D5CDD505-2E9C-101B-9397-08002B2CF9AE}" pid="4" name="tabIndex">
    <vt:lpwstr>40001</vt:lpwstr>
  </property>
  <property fmtid="{D5CDD505-2E9C-101B-9397-08002B2CF9AE}" pid="5" name="workpaperIndex">
    <vt:lpwstr>40001.1</vt:lpwstr>
  </property>
</Properties>
</file>